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7790" windowHeight="12780" tabRatio="601" activeTab="0"/>
  </bookViews>
  <sheets>
    <sheet name="APPORTIONTMENT RECAP TOTALS" sheetId="1" r:id="rId1"/>
    <sheet name="DNR-PIL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<sst xmlns="http://schemas.openxmlformats.org/spreadsheetml/2006/main" count="529" uniqueCount="218">
  <si>
    <t>INTERMEDIATE DIST.</t>
  </si>
  <si>
    <t>Bay Arenac</t>
  </si>
  <si>
    <t>UNIT</t>
  </si>
  <si>
    <t>Debt</t>
  </si>
  <si>
    <t>Fire</t>
  </si>
  <si>
    <t>Gypsy Moth</t>
  </si>
  <si>
    <t>Police</t>
  </si>
  <si>
    <t>Mosquito</t>
  </si>
  <si>
    <t>Total</t>
  </si>
  <si>
    <t>SCHOOL DIST.</t>
  </si>
  <si>
    <t>ADAMS TWP</t>
  </si>
  <si>
    <t>ARENAC TWP</t>
  </si>
  <si>
    <t>AUGRES TWP</t>
  </si>
  <si>
    <t>CLAYTON TWP</t>
  </si>
  <si>
    <t>Adams Twp</t>
  </si>
  <si>
    <t>COUNTY LEVY</t>
  </si>
  <si>
    <t>Arenac Twp</t>
  </si>
  <si>
    <t>INTERMEDIATE SCHOOL LEVY</t>
  </si>
  <si>
    <t>Clayton Twp</t>
  </si>
  <si>
    <t>Deep River Twp</t>
  </si>
  <si>
    <t>UNIT LEVY</t>
  </si>
  <si>
    <t>Lincoln Twp</t>
  </si>
  <si>
    <t>Mason Twp</t>
  </si>
  <si>
    <t>VILLAGE LEVY</t>
  </si>
  <si>
    <t>Moffatt Twp</t>
  </si>
  <si>
    <t>Sims Twp</t>
  </si>
  <si>
    <t>SCHOOL DISTRICT LEVY</t>
  </si>
  <si>
    <t>Standish Twp</t>
  </si>
  <si>
    <t>Turner Twp</t>
  </si>
  <si>
    <t>Whitney Twp</t>
  </si>
  <si>
    <t>LIBRARY DISTRICT LEVY</t>
  </si>
  <si>
    <t>TOTAL LEVY NON-EXEMPT</t>
  </si>
  <si>
    <t>06010  -  Arenac Eastern</t>
  </si>
  <si>
    <t>35030  -  Tawas  Area</t>
  </si>
  <si>
    <t>Summer tax levies are included.</t>
  </si>
  <si>
    <t>35040  -  Whittemore Prescott</t>
  </si>
  <si>
    <t xml:space="preserve">06050  -  Standish Sterling </t>
  </si>
  <si>
    <t>Totals include summer tax levies</t>
  </si>
  <si>
    <t>Iosco</t>
  </si>
  <si>
    <t>LINCOLN TWP</t>
  </si>
  <si>
    <t>MASON TWP</t>
  </si>
  <si>
    <t>Arenac Eastern</t>
  </si>
  <si>
    <t>TOTAL</t>
  </si>
  <si>
    <t>Standish Sterling</t>
  </si>
  <si>
    <t>Bay Arenac ISD</t>
  </si>
  <si>
    <t>Special Education</t>
  </si>
  <si>
    <t>Tawas Area</t>
  </si>
  <si>
    <t>Whittemore Prescott</t>
  </si>
  <si>
    <t>MOFFATT TWP</t>
  </si>
  <si>
    <t>SIMS TWP</t>
  </si>
  <si>
    <t>STANDISH TWP</t>
  </si>
  <si>
    <t>TURNER TWP</t>
  </si>
  <si>
    <t xml:space="preserve">TURNER TWP </t>
  </si>
  <si>
    <t>Lights - Woods</t>
  </si>
  <si>
    <t>Garbage</t>
  </si>
  <si>
    <t>Street Lights 2001</t>
  </si>
  <si>
    <t>Deliquent Water</t>
  </si>
  <si>
    <t>Water Line Extension</t>
  </si>
  <si>
    <t>WHITNEY TWP</t>
  </si>
  <si>
    <t>AUGRES CITY</t>
  </si>
  <si>
    <t>OMER CITY</t>
  </si>
  <si>
    <t>STANDISH CITY</t>
  </si>
  <si>
    <t>summer</t>
  </si>
  <si>
    <t>Utility Billing</t>
  </si>
  <si>
    <t>Weeds</t>
  </si>
  <si>
    <t>Jurisdiction</t>
  </si>
  <si>
    <t>DEEP RIVER TWP</t>
  </si>
  <si>
    <t>06050</t>
  </si>
  <si>
    <t>06010</t>
  </si>
  <si>
    <t>06020</t>
  </si>
  <si>
    <t>STERLING  VLG</t>
  </si>
  <si>
    <t>TURNER VLG</t>
  </si>
  <si>
    <t>TWINING VLG</t>
  </si>
  <si>
    <t>Total Arenac County</t>
  </si>
  <si>
    <t>Total Adams Township</t>
  </si>
  <si>
    <t>Total Arenac Township</t>
  </si>
  <si>
    <t>Total Augres  Township</t>
  </si>
  <si>
    <t>Total Clayton Township</t>
  </si>
  <si>
    <t>Total Deep River Township</t>
  </si>
  <si>
    <t>Total Moffatt Township</t>
  </si>
  <si>
    <t>Total Sims Township</t>
  </si>
  <si>
    <t>Total Standish Township</t>
  </si>
  <si>
    <t>Total Whitney Township</t>
  </si>
  <si>
    <t>Total City of AuGres</t>
  </si>
  <si>
    <t xml:space="preserve"> </t>
  </si>
  <si>
    <t xml:space="preserve">DNR-PILT - Act 513 Roll </t>
  </si>
  <si>
    <r>
      <t xml:space="preserve">Arenac County </t>
    </r>
    <r>
      <rPr>
        <sz val="10"/>
        <rFont val="Arial"/>
        <family val="0"/>
      </rPr>
      <t>- Ad Valorem</t>
    </r>
  </si>
  <si>
    <r>
      <t>Adams Township</t>
    </r>
    <r>
      <rPr>
        <sz val="10"/>
        <rFont val="Arial"/>
        <family val="0"/>
      </rPr>
      <t xml:space="preserve"> - ad valorem</t>
    </r>
  </si>
  <si>
    <r>
      <t>Arenac Township</t>
    </r>
    <r>
      <rPr>
        <sz val="10"/>
        <rFont val="Arial"/>
        <family val="0"/>
      </rPr>
      <t xml:space="preserve"> - Ad Valorem</t>
    </r>
  </si>
  <si>
    <r>
      <t>Augres Township</t>
    </r>
    <r>
      <rPr>
        <sz val="10"/>
        <rFont val="Arial"/>
        <family val="0"/>
      </rPr>
      <t xml:space="preserve"> - Ad Valorem</t>
    </r>
  </si>
  <si>
    <r>
      <t>Clayton Township</t>
    </r>
    <r>
      <rPr>
        <sz val="10"/>
        <rFont val="Arial"/>
        <family val="0"/>
      </rPr>
      <t xml:space="preserve"> - Ad Valorem</t>
    </r>
  </si>
  <si>
    <r>
      <t>Deep River Township</t>
    </r>
    <r>
      <rPr>
        <sz val="10"/>
        <rFont val="Arial"/>
        <family val="0"/>
      </rPr>
      <t xml:space="preserve"> - Ad Valorem</t>
    </r>
  </si>
  <si>
    <r>
      <t>Moffatt Township</t>
    </r>
    <r>
      <rPr>
        <sz val="10"/>
        <rFont val="Arial"/>
        <family val="0"/>
      </rPr>
      <t xml:space="preserve"> - Ad Valorem</t>
    </r>
  </si>
  <si>
    <r>
      <t>Sims Township</t>
    </r>
    <r>
      <rPr>
        <sz val="10"/>
        <rFont val="Arial"/>
        <family val="0"/>
      </rPr>
      <t xml:space="preserve"> - Ad Valorem</t>
    </r>
  </si>
  <si>
    <r>
      <t>Standish Township</t>
    </r>
    <r>
      <rPr>
        <sz val="10"/>
        <rFont val="Arial"/>
        <family val="0"/>
      </rPr>
      <t xml:space="preserve"> - Ad Valorem</t>
    </r>
  </si>
  <si>
    <r>
      <t>Whitney Township</t>
    </r>
    <r>
      <rPr>
        <sz val="10"/>
        <rFont val="Arial"/>
        <family val="0"/>
      </rPr>
      <t xml:space="preserve"> - Ad Valorem</t>
    </r>
  </si>
  <si>
    <r>
      <t>City of AuGres</t>
    </r>
    <r>
      <rPr>
        <sz val="10"/>
        <rFont val="Arial"/>
        <family val="0"/>
      </rPr>
      <t xml:space="preserve"> - Ad Valorem</t>
    </r>
  </si>
  <si>
    <t>Total Arenac Eastern Schools</t>
  </si>
  <si>
    <r>
      <t>Arenac Eastern (06010)</t>
    </r>
    <r>
      <rPr>
        <sz val="10"/>
        <rFont val="Arial"/>
        <family val="0"/>
      </rPr>
      <t xml:space="preserve"> - Ad Valorem</t>
    </r>
  </si>
  <si>
    <t>Total Augres Sims Schools</t>
  </si>
  <si>
    <r>
      <t>Augres Sims (06020)</t>
    </r>
    <r>
      <rPr>
        <sz val="10"/>
        <rFont val="Arial"/>
        <family val="0"/>
      </rPr>
      <t xml:space="preserve"> - Ad Valorem</t>
    </r>
  </si>
  <si>
    <t>Total Standish-Sterling Schools</t>
  </si>
  <si>
    <t>Total Tawas Area Schools</t>
  </si>
  <si>
    <r>
      <t>Standish-Sterling (06050)</t>
    </r>
    <r>
      <rPr>
        <sz val="10"/>
        <rFont val="Arial"/>
        <family val="0"/>
      </rPr>
      <t xml:space="preserve"> - Ad Valorem</t>
    </r>
  </si>
  <si>
    <r>
      <t>Tawas Area (35030)</t>
    </r>
    <r>
      <rPr>
        <sz val="10"/>
        <rFont val="Arial"/>
        <family val="0"/>
      </rPr>
      <t xml:space="preserve"> - Ad Valorem</t>
    </r>
  </si>
  <si>
    <t>Total Bay Arenac Intermediate Schools</t>
  </si>
  <si>
    <t>Total Iosco RESA</t>
  </si>
  <si>
    <r>
      <t>Bay Arenac ISD</t>
    </r>
    <r>
      <rPr>
        <sz val="10"/>
        <rFont val="Arial"/>
        <family val="0"/>
      </rPr>
      <t xml:space="preserve"> - Ad Valorem</t>
    </r>
  </si>
  <si>
    <r>
      <t>Iosco RESA</t>
    </r>
    <r>
      <rPr>
        <sz val="10"/>
        <rFont val="Arial"/>
        <family val="0"/>
      </rPr>
      <t xml:space="preserve"> - Ad Valorem</t>
    </r>
  </si>
  <si>
    <t>Total Augres Sims Fire Authority</t>
  </si>
  <si>
    <r>
      <t>Augres Sims Fire Authority</t>
    </r>
    <r>
      <rPr>
        <sz val="10"/>
        <rFont val="Arial"/>
        <family val="0"/>
      </rPr>
      <t xml:space="preserve"> - Ad Valorem</t>
    </r>
  </si>
  <si>
    <t>Total Iosco-Arenac Library District</t>
  </si>
  <si>
    <t>STATE EDUCATION TAX</t>
  </si>
  <si>
    <t>Page 6</t>
  </si>
  <si>
    <t>Page 7</t>
  </si>
  <si>
    <t>Page 8</t>
  </si>
  <si>
    <t>Page 9</t>
  </si>
  <si>
    <t>Page 5</t>
  </si>
  <si>
    <t>Page 4</t>
  </si>
  <si>
    <t>Page 3</t>
  </si>
  <si>
    <t>Page 2</t>
  </si>
  <si>
    <t>Page 1</t>
  </si>
  <si>
    <r>
      <t>Iosco-Arenac Library District</t>
    </r>
    <r>
      <rPr>
        <sz val="10"/>
        <rFont val="Arial"/>
        <family val="0"/>
      </rPr>
      <t xml:space="preserve"> - Ad Valorem</t>
    </r>
  </si>
  <si>
    <t xml:space="preserve">Delinquent water </t>
  </si>
  <si>
    <t xml:space="preserve">Lawn Mowing </t>
  </si>
  <si>
    <t xml:space="preserve">Garbage  </t>
  </si>
  <si>
    <t>winter</t>
  </si>
  <si>
    <t xml:space="preserve">Sewer usage </t>
  </si>
  <si>
    <t xml:space="preserve">Sewer debt  </t>
  </si>
  <si>
    <t xml:space="preserve">Total levy is for non-principal residence/non-qualified agricultural exempt taxable properties.  For principal residences and qualified agricultural properties, subtract 18  mills  </t>
  </si>
  <si>
    <t>AUTHORITIES:</t>
  </si>
  <si>
    <t>Iosco-Arenac Library District</t>
  </si>
  <si>
    <t>Note: Inclds 1 mill Act 33 Millage Based Fire Special Assessment</t>
  </si>
  <si>
    <t xml:space="preserve">Operational </t>
  </si>
  <si>
    <t xml:space="preserve">Skill Center </t>
  </si>
  <si>
    <t xml:space="preserve">Seniors  </t>
  </si>
  <si>
    <t xml:space="preserve">Ambulance  </t>
  </si>
  <si>
    <t xml:space="preserve">E-911 </t>
  </si>
  <si>
    <t xml:space="preserve">State Education Tax </t>
  </si>
  <si>
    <t xml:space="preserve">Operating </t>
  </si>
  <si>
    <t xml:space="preserve">Debt </t>
  </si>
  <si>
    <t xml:space="preserve">Sinking Fund </t>
  </si>
  <si>
    <t xml:space="preserve">ARENAC COUNTY </t>
  </si>
  <si>
    <t>LOCAL SCHOOL DISTRICTS</t>
  </si>
  <si>
    <t xml:space="preserve">    County, Intermediate and Local School District Levies</t>
  </si>
  <si>
    <t xml:space="preserve">INTERMEDIATE SCHOOL DISTRICTS  </t>
  </si>
  <si>
    <t>Act 33 Fire (1 mill x Real Taxable)</t>
  </si>
  <si>
    <t>Total Act 513 Tax Roll</t>
  </si>
  <si>
    <t>Act 513 DNR-PILT LEVY BY TAXING JURISDICTION</t>
  </si>
  <si>
    <t>Delinquent Water</t>
  </si>
  <si>
    <t>Iosco Regional ISD</t>
  </si>
  <si>
    <t>Operating</t>
  </si>
  <si>
    <t>for Standish-Sterling, Tawas Area, Whittemore-Prescott, Arenac Eastern Schools and for AuGres-Sims Schools .</t>
  </si>
  <si>
    <t>for Standish-Sterling, Tawas Area, Whittemore-Prescott, Arenac Eastern Schools and AuGres-Sims Schools .</t>
  </si>
  <si>
    <t>Sterling Village 110</t>
  </si>
  <si>
    <t>Standish City 040</t>
  </si>
  <si>
    <t>Twining Village 130</t>
  </si>
  <si>
    <t xml:space="preserve">Delinquent Garbage  </t>
  </si>
  <si>
    <t>Omer City 030</t>
  </si>
  <si>
    <t>Adams Township 001</t>
  </si>
  <si>
    <t>Clayton Township 004</t>
  </si>
  <si>
    <t>Deep River Township 005</t>
  </si>
  <si>
    <t>Lincoln Township 006</t>
  </si>
  <si>
    <t>Sims Township 009</t>
  </si>
  <si>
    <t>Standish Township 010</t>
  </si>
  <si>
    <t>Whitney Township 012</t>
  </si>
  <si>
    <t xml:space="preserve">   </t>
  </si>
  <si>
    <t>Arenac Township 002</t>
  </si>
  <si>
    <t>PTA fine</t>
  </si>
  <si>
    <t>Arenac County</t>
  </si>
  <si>
    <t>City of Au Gres</t>
  </si>
  <si>
    <t>City of Omer</t>
  </si>
  <si>
    <t>Village of Sterling</t>
  </si>
  <si>
    <t>Village of Turner</t>
  </si>
  <si>
    <t>Village of Twining</t>
  </si>
  <si>
    <t>Sandy Dr Waterline</t>
  </si>
  <si>
    <t>Au Gres Twp</t>
  </si>
  <si>
    <t>City of Standish</t>
  </si>
  <si>
    <t>Au Gres Sims</t>
  </si>
  <si>
    <t>City of Au Gres 020</t>
  </si>
  <si>
    <t>Au Gres City weeds</t>
  </si>
  <si>
    <t>Au Gres Township 003</t>
  </si>
  <si>
    <t>Au Gres, Sims, Whitney Twps and City of Au Gres</t>
  </si>
  <si>
    <t>2011 TV</t>
  </si>
  <si>
    <t xml:space="preserve">2011 Millage </t>
  </si>
  <si>
    <t>2011 Tax Dollars</t>
  </si>
  <si>
    <t>06020  -  Au Gres Sims</t>
  </si>
  <si>
    <t>Delinquent Lawn</t>
  </si>
  <si>
    <t>Bay-Arenac ISD</t>
  </si>
  <si>
    <t>Iosco ISD</t>
  </si>
  <si>
    <t>additional and specials millage NOT included in grid above</t>
  </si>
  <si>
    <t xml:space="preserve">  TOWNSHIP, CITY and  VILLAGE </t>
  </si>
  <si>
    <t>MILLAGES LEVIED BY</t>
  </si>
  <si>
    <t>RDS/DITCH</t>
  </si>
  <si>
    <t>**AuGres-Sims-Whitney Fire and Rescue</t>
  </si>
  <si>
    <t>*Fire Act 33-Special</t>
  </si>
  <si>
    <t>*FIRE ACT 33-SPECIAL</t>
  </si>
  <si>
    <t>**FIRE AUTHORITY AND RESCUE</t>
  </si>
  <si>
    <t xml:space="preserve">VILLAGE TOTAL MILLAGE RATES </t>
  </si>
  <si>
    <t>Sewer/Ditching</t>
  </si>
  <si>
    <t>Dredging District 2013</t>
  </si>
  <si>
    <t xml:space="preserve">Lights #1-#4 </t>
  </si>
  <si>
    <t>Lights #2</t>
  </si>
  <si>
    <t>Street Lights</t>
  </si>
  <si>
    <t xml:space="preserve"> Turner Township 011</t>
  </si>
  <si>
    <t>*FIRE ACT 33-SPECIAL\**Fire Rescue Authority</t>
  </si>
  <si>
    <t>Road Patrol and Rd Commission</t>
  </si>
  <si>
    <t xml:space="preserve">Del Sewer-Conn 1U4 </t>
  </si>
  <si>
    <t>2015 APPORTIONMENT RECAP TOTALS</t>
  </si>
  <si>
    <t>2015 Special Assessments by Township</t>
  </si>
  <si>
    <t>2015 Special Assessments - Cities and Villages</t>
  </si>
  <si>
    <t>Total 2015 Special Assessments for Townships/Cities/Villages</t>
  </si>
  <si>
    <t>Lawn Mowing</t>
  </si>
  <si>
    <t>Del Sewer Main 2U4</t>
  </si>
  <si>
    <t>Garbage (est)</t>
  </si>
  <si>
    <t>Adams,Clayton, Deep River, Lincoln and Standish Townships and Village of Sterling</t>
  </si>
  <si>
    <t>Act 33 FIRE ACT-Special</t>
  </si>
  <si>
    <t xml:space="preserve">Garbage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</si>
</sst>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??_);_(@_)"/>
    <numFmt numFmtId="166" formatCode="&quot;$&quot;#,##0.00"/>
    <numFmt numFmtId="167" formatCode="0.0"/>
    <numFmt numFmtId="168" formatCode="0.000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7"/>
      <name val="Arial"/>
      <family val="0"/>
    </font>
    <font>
      <sz val="6"/>
      <name val="Arial"/>
      <family val="0"/>
    </font>
    <font>
      <b/>
      <u val="single"/>
      <sz val="10"/>
      <name val="Arial"/>
      <family val="0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3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0" fontId="0" fillId="2" borderId="0" xfId="0" applyFill="1" applyAlignment="1">
      <alignment/>
    </xf>
    <xf numFmtId="3" fontId="0" fillId="2" borderId="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66" fontId="0" fillId="2" borderId="2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6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66" fontId="0" fillId="0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64" fontId="0" fillId="0" borderId="9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1" fillId="2" borderId="0" xfId="0" applyFont="1" applyFill="1" applyAlignment="1">
      <alignment/>
    </xf>
    <xf numFmtId="166" fontId="3" fillId="2" borderId="0" xfId="0" applyNumberFormat="1" applyFont="1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3" xfId="0" applyNumberFormat="1" applyFill="1" applyBorder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6" fillId="0" borderId="0" xfId="0" applyFont="1" applyAlignment="1">
      <alignment/>
    </xf>
    <xf numFmtId="2" fontId="0" fillId="0" borderId="3" xfId="0" applyNumberFormat="1" applyBorder="1" applyAlignment="1">
      <alignment/>
    </xf>
    <xf numFmtId="0" fontId="0" fillId="0" borderId="0" xfId="0" applyFont="1" applyAlignment="1">
      <alignment/>
    </xf>
    <xf numFmtId="4" fontId="0" fillId="0" borderId="2" xfId="0" applyNumberForma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0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0" borderId="2" xfId="0" applyNumberFormat="1" applyFill="1" applyBorder="1" applyAlignment="1">
      <alignment/>
    </xf>
    <xf numFmtId="4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16" fillId="0" borderId="0" xfId="0" applyFont="1" applyAlignment="1">
      <alignment/>
    </xf>
    <xf numFmtId="4" fontId="0" fillId="0" borderId="3" xfId="0" applyNumberFormat="1" applyFill="1" applyBorder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3" fontId="0" fillId="0" borderId="0" xfId="15" applyAlignment="1">
      <alignment/>
    </xf>
    <xf numFmtId="0" fontId="2" fillId="0" borderId="0" xfId="0" applyFont="1" applyAlignment="1">
      <alignment horizontal="right"/>
    </xf>
    <xf numFmtId="0" fontId="17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9" fillId="0" borderId="9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Fill="1" applyAlignment="1">
      <alignment/>
    </xf>
    <xf numFmtId="4" fontId="17" fillId="0" borderId="0" xfId="0" applyNumberFormat="1" applyFon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43" fontId="0" fillId="0" borderId="0" xfId="15" applyFont="1" applyAlignment="1">
      <alignment/>
    </xf>
    <xf numFmtId="164" fontId="1" fillId="0" borderId="0" xfId="0" applyNumberFormat="1" applyFont="1" applyAlignment="1">
      <alignment/>
    </xf>
    <xf numFmtId="43" fontId="0" fillId="0" borderId="0" xfId="15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1"/>
  <sheetViews>
    <sheetView tabSelected="1" workbookViewId="0" topLeftCell="E67">
      <pane xSplit="15930" topLeftCell="A5" activePane="topLeft" state="split"/>
      <selection pane="topLeft" activeCell="J82" sqref="J82"/>
      <selection pane="topRight" activeCell="J26" sqref="J26"/>
    </sheetView>
  </sheetViews>
  <sheetFormatPr defaultColWidth="9.140625" defaultRowHeight="12.75"/>
  <cols>
    <col min="1" max="1" width="27.7109375" style="0" customWidth="1"/>
    <col min="2" max="6" width="15.7109375" style="0" customWidth="1"/>
    <col min="7" max="7" width="15.57421875" style="0" customWidth="1"/>
    <col min="8" max="8" width="24.7109375" style="0" customWidth="1"/>
    <col min="9" max="10" width="10.7109375" style="0" customWidth="1"/>
    <col min="11" max="11" width="8.7109375" style="0" customWidth="1"/>
    <col min="12" max="17" width="10.7109375" style="0" customWidth="1"/>
  </cols>
  <sheetData>
    <row r="1" spans="2:18" ht="15.75">
      <c r="B1" s="8" t="s">
        <v>169</v>
      </c>
      <c r="C1" s="7" t="s">
        <v>208</v>
      </c>
      <c r="D1" s="7"/>
      <c r="E1" s="7"/>
      <c r="K1" s="155">
        <v>2015</v>
      </c>
      <c r="L1" s="159"/>
      <c r="M1" s="159"/>
      <c r="N1" s="7"/>
      <c r="R1" s="47"/>
    </row>
    <row r="2" spans="4:18" ht="15.75">
      <c r="D2" s="94"/>
      <c r="I2" s="137" t="s">
        <v>192</v>
      </c>
      <c r="J2" s="157" t="s">
        <v>191</v>
      </c>
      <c r="K2" s="158"/>
      <c r="L2" s="158"/>
      <c r="M2" s="158"/>
      <c r="N2" s="158"/>
      <c r="R2" s="47"/>
    </row>
    <row r="3" spans="1:18" ht="12.75">
      <c r="A3" s="69" t="s">
        <v>0</v>
      </c>
      <c r="B3" s="53" t="s">
        <v>1</v>
      </c>
      <c r="C3" s="53" t="s">
        <v>1</v>
      </c>
      <c r="D3" s="53" t="s">
        <v>1</v>
      </c>
      <c r="E3" s="53" t="s">
        <v>1</v>
      </c>
      <c r="F3" s="53" t="s">
        <v>1</v>
      </c>
      <c r="G3" s="54" t="s">
        <v>1</v>
      </c>
      <c r="L3" s="94"/>
      <c r="R3" s="47"/>
    </row>
    <row r="4" spans="1:18" ht="12.75">
      <c r="A4" s="70" t="s">
        <v>9</v>
      </c>
      <c r="B4" s="55" t="s">
        <v>67</v>
      </c>
      <c r="C4" s="55" t="s">
        <v>68</v>
      </c>
      <c r="D4" s="55" t="s">
        <v>69</v>
      </c>
      <c r="E4" s="55" t="s">
        <v>67</v>
      </c>
      <c r="F4" s="55" t="s">
        <v>69</v>
      </c>
      <c r="G4" s="55" t="s">
        <v>68</v>
      </c>
      <c r="H4" s="81" t="s">
        <v>2</v>
      </c>
      <c r="I4" s="74" t="s">
        <v>151</v>
      </c>
      <c r="J4" s="74" t="s">
        <v>3</v>
      </c>
      <c r="K4" s="138" t="s">
        <v>193</v>
      </c>
      <c r="L4" s="143" t="s">
        <v>199</v>
      </c>
      <c r="M4" s="74" t="s">
        <v>4</v>
      </c>
      <c r="N4" s="74" t="s">
        <v>5</v>
      </c>
      <c r="O4" s="74" t="s">
        <v>6</v>
      </c>
      <c r="P4" s="74" t="s">
        <v>7</v>
      </c>
      <c r="Q4" s="77" t="s">
        <v>8</v>
      </c>
      <c r="R4" s="47"/>
    </row>
    <row r="5" spans="1:18" ht="12.75">
      <c r="A5" s="71" t="s">
        <v>84</v>
      </c>
      <c r="B5" s="59" t="s">
        <v>10</v>
      </c>
      <c r="C5" s="59" t="s">
        <v>11</v>
      </c>
      <c r="D5" s="59" t="s">
        <v>11</v>
      </c>
      <c r="E5" s="59" t="s">
        <v>11</v>
      </c>
      <c r="F5" s="59" t="s">
        <v>12</v>
      </c>
      <c r="G5" s="59" t="s">
        <v>13</v>
      </c>
      <c r="H5" s="78"/>
      <c r="I5" s="70"/>
      <c r="J5" s="70"/>
      <c r="K5" s="70"/>
      <c r="L5" s="70"/>
      <c r="M5" s="70"/>
      <c r="N5" s="70"/>
      <c r="O5" s="70"/>
      <c r="P5" s="70"/>
      <c r="Q5" s="64"/>
      <c r="R5" s="47"/>
    </row>
    <row r="6" spans="1:18" ht="12.75">
      <c r="A6" t="s">
        <v>15</v>
      </c>
      <c r="B6" s="63">
        <f aca="true" t="shared" si="0" ref="B6:G6">$I$47</f>
        <v>8.950899999999999</v>
      </c>
      <c r="C6" s="63">
        <f t="shared" si="0"/>
        <v>8.950899999999999</v>
      </c>
      <c r="D6" s="63">
        <f t="shared" si="0"/>
        <v>8.950899999999999</v>
      </c>
      <c r="E6" s="63">
        <f t="shared" si="0"/>
        <v>8.950899999999999</v>
      </c>
      <c r="F6" s="63">
        <f t="shared" si="0"/>
        <v>8.950899999999999</v>
      </c>
      <c r="G6" s="63">
        <f t="shared" si="0"/>
        <v>8.950899999999999</v>
      </c>
      <c r="H6" s="82" t="s">
        <v>14</v>
      </c>
      <c r="I6" s="75">
        <v>0.8852</v>
      </c>
      <c r="J6" s="75"/>
      <c r="K6" s="75"/>
      <c r="L6" s="75"/>
      <c r="M6" s="75" t="s">
        <v>84</v>
      </c>
      <c r="N6" s="75"/>
      <c r="O6" s="75"/>
      <c r="P6" s="75"/>
      <c r="Q6" s="79">
        <f>SUM(I6:P6)</f>
        <v>0.8852</v>
      </c>
      <c r="R6" s="47"/>
    </row>
    <row r="7" spans="2:18" ht="12.75">
      <c r="B7" s="63"/>
      <c r="C7" s="63"/>
      <c r="D7" s="63"/>
      <c r="E7" s="63"/>
      <c r="F7" s="63"/>
      <c r="G7" s="63"/>
      <c r="H7" s="83" t="s">
        <v>16</v>
      </c>
      <c r="I7" s="76">
        <v>0.7636</v>
      </c>
      <c r="J7" s="76"/>
      <c r="K7" s="76">
        <v>1</v>
      </c>
      <c r="L7" s="76">
        <v>0</v>
      </c>
      <c r="M7" s="76">
        <v>1</v>
      </c>
      <c r="N7" s="76"/>
      <c r="O7" s="76"/>
      <c r="P7" s="76"/>
      <c r="Q7" s="80">
        <f aca="true" t="shared" si="1" ref="Q7:Q23">SUM(I7:P7)</f>
        <v>2.7636</v>
      </c>
      <c r="R7" s="47"/>
    </row>
    <row r="8" spans="1:18" ht="12.75">
      <c r="A8" t="s">
        <v>17</v>
      </c>
      <c r="B8" s="63">
        <f aca="true" t="shared" si="2" ref="B8:G8">$I$60</f>
        <v>4.923299999999999</v>
      </c>
      <c r="C8" s="63">
        <f t="shared" si="2"/>
        <v>4.923299999999999</v>
      </c>
      <c r="D8" s="63">
        <f t="shared" si="2"/>
        <v>4.923299999999999</v>
      </c>
      <c r="E8" s="63">
        <f t="shared" si="2"/>
        <v>4.923299999999999</v>
      </c>
      <c r="F8" s="63">
        <f t="shared" si="2"/>
        <v>4.923299999999999</v>
      </c>
      <c r="G8" s="63">
        <f t="shared" si="2"/>
        <v>4.923299999999999</v>
      </c>
      <c r="H8" s="83" t="s">
        <v>176</v>
      </c>
      <c r="I8" s="76">
        <v>0.8463</v>
      </c>
      <c r="J8" s="76"/>
      <c r="K8" s="76">
        <v>1</v>
      </c>
      <c r="L8" s="76">
        <v>1</v>
      </c>
      <c r="M8" s="76"/>
      <c r="N8" s="76"/>
      <c r="O8" s="76"/>
      <c r="P8" s="76">
        <v>1.5</v>
      </c>
      <c r="Q8" s="80">
        <f t="shared" si="1"/>
        <v>4.3463</v>
      </c>
      <c r="R8" s="47"/>
    </row>
    <row r="9" spans="2:18" ht="12.75">
      <c r="B9" s="63"/>
      <c r="C9" s="63"/>
      <c r="D9" s="63"/>
      <c r="E9" s="63"/>
      <c r="F9" s="63"/>
      <c r="G9" s="63"/>
      <c r="H9" s="83" t="s">
        <v>18</v>
      </c>
      <c r="I9" s="76">
        <v>0.8525</v>
      </c>
      <c r="J9" s="76"/>
      <c r="K9" s="76">
        <v>1</v>
      </c>
      <c r="L9" s="76"/>
      <c r="M9" s="76" t="s">
        <v>84</v>
      </c>
      <c r="N9" s="76"/>
      <c r="O9" s="76"/>
      <c r="P9" s="76"/>
      <c r="Q9" s="80">
        <f t="shared" si="1"/>
        <v>1.8525</v>
      </c>
      <c r="R9" s="47"/>
    </row>
    <row r="10" spans="1:18" ht="12.75">
      <c r="A10" t="s">
        <v>20</v>
      </c>
      <c r="B10" s="63">
        <f>$Q$6</f>
        <v>0.8852</v>
      </c>
      <c r="C10" s="63">
        <f>$Q$7</f>
        <v>2.7636</v>
      </c>
      <c r="D10" s="63">
        <f>$Q$7</f>
        <v>2.7636</v>
      </c>
      <c r="E10" s="63">
        <f>$Q$7</f>
        <v>2.7636</v>
      </c>
      <c r="F10" s="63">
        <f>$Q$8</f>
        <v>4.3463</v>
      </c>
      <c r="G10" s="63">
        <f>$Q$9</f>
        <v>1.8525</v>
      </c>
      <c r="H10" s="83" t="s">
        <v>19</v>
      </c>
      <c r="I10" s="76">
        <v>0.8861</v>
      </c>
      <c r="J10" s="76"/>
      <c r="K10" s="76">
        <v>1</v>
      </c>
      <c r="L10" s="76"/>
      <c r="M10" s="76" t="s">
        <v>84</v>
      </c>
      <c r="N10" s="76"/>
      <c r="O10" s="76"/>
      <c r="P10" s="76"/>
      <c r="Q10" s="80">
        <f t="shared" si="1"/>
        <v>1.8860999999999999</v>
      </c>
      <c r="R10" s="47"/>
    </row>
    <row r="11" spans="2:18" ht="12.75">
      <c r="B11" s="63"/>
      <c r="C11" s="63"/>
      <c r="D11" s="63"/>
      <c r="E11" s="63"/>
      <c r="F11" s="63"/>
      <c r="G11" s="63"/>
      <c r="H11" s="83" t="s">
        <v>21</v>
      </c>
      <c r="I11" s="76">
        <v>0.8789</v>
      </c>
      <c r="J11" s="76"/>
      <c r="K11" s="76"/>
      <c r="L11" s="76"/>
      <c r="M11" s="76"/>
      <c r="N11" s="76"/>
      <c r="O11" s="76"/>
      <c r="P11" s="76"/>
      <c r="Q11" s="80">
        <f t="shared" si="1"/>
        <v>0.8789</v>
      </c>
      <c r="R11" s="47"/>
    </row>
    <row r="12" spans="1:21" ht="12.75">
      <c r="A12" t="s">
        <v>23</v>
      </c>
      <c r="B12" s="63"/>
      <c r="C12" s="63"/>
      <c r="D12" s="63"/>
      <c r="E12" s="63"/>
      <c r="F12" s="63"/>
      <c r="G12" s="63"/>
      <c r="H12" s="83" t="s">
        <v>22</v>
      </c>
      <c r="I12" s="76">
        <v>0.8548</v>
      </c>
      <c r="J12" s="76"/>
      <c r="K12" s="76"/>
      <c r="L12" s="76"/>
      <c r="M12" s="76"/>
      <c r="N12" s="76"/>
      <c r="O12" s="76"/>
      <c r="P12" s="76"/>
      <c r="Q12" s="80">
        <f t="shared" si="1"/>
        <v>0.8548</v>
      </c>
      <c r="R12" s="47"/>
      <c r="U12" t="s">
        <v>84</v>
      </c>
    </row>
    <row r="13" spans="2:18" ht="12.75">
      <c r="B13" s="63"/>
      <c r="C13" s="92"/>
      <c r="D13" s="63"/>
      <c r="E13" s="63" t="s">
        <v>84</v>
      </c>
      <c r="F13" s="63"/>
      <c r="G13" s="63"/>
      <c r="H13" s="83" t="s">
        <v>24</v>
      </c>
      <c r="I13" s="76">
        <v>0.8332</v>
      </c>
      <c r="J13" s="76" t="s">
        <v>84</v>
      </c>
      <c r="K13" s="76">
        <v>2</v>
      </c>
      <c r="L13" s="76"/>
      <c r="M13" s="76">
        <v>2</v>
      </c>
      <c r="N13" s="76"/>
      <c r="O13" s="76"/>
      <c r="P13" s="76">
        <v>1</v>
      </c>
      <c r="Q13" s="80">
        <f t="shared" si="1"/>
        <v>5.8332</v>
      </c>
      <c r="R13" s="47"/>
    </row>
    <row r="14" spans="1:18" ht="12.75">
      <c r="A14" t="s">
        <v>26</v>
      </c>
      <c r="B14" s="63">
        <f>$P$57</f>
        <v>22.25</v>
      </c>
      <c r="C14" s="63">
        <f>$P$47</f>
        <v>21.2</v>
      </c>
      <c r="D14" s="63">
        <f>$P$52</f>
        <v>20.53</v>
      </c>
      <c r="E14" s="63">
        <f>$P$57</f>
        <v>22.25</v>
      </c>
      <c r="F14" s="63">
        <f>$P$52</f>
        <v>20.53</v>
      </c>
      <c r="G14" s="63">
        <f>$P$47</f>
        <v>21.2</v>
      </c>
      <c r="H14" s="83" t="s">
        <v>25</v>
      </c>
      <c r="I14" s="107">
        <v>0.741</v>
      </c>
      <c r="J14" s="76"/>
      <c r="K14" s="76">
        <v>0.5</v>
      </c>
      <c r="L14" s="76"/>
      <c r="M14" s="76" t="s">
        <v>84</v>
      </c>
      <c r="N14" s="76" t="s">
        <v>84</v>
      </c>
      <c r="O14" s="76">
        <v>1</v>
      </c>
      <c r="P14" s="76">
        <v>1</v>
      </c>
      <c r="Q14" s="89">
        <f t="shared" si="1"/>
        <v>3.241</v>
      </c>
      <c r="R14" s="47"/>
    </row>
    <row r="15" spans="2:18" ht="12.75">
      <c r="B15" s="63" t="s">
        <v>84</v>
      </c>
      <c r="C15" s="63"/>
      <c r="D15" s="63"/>
      <c r="E15" s="63"/>
      <c r="F15" s="63"/>
      <c r="G15" s="63"/>
      <c r="H15" s="83" t="s">
        <v>27</v>
      </c>
      <c r="I15" s="151">
        <v>0.8449</v>
      </c>
      <c r="J15" s="76"/>
      <c r="K15" s="76"/>
      <c r="L15" s="76"/>
      <c r="M15" s="76"/>
      <c r="N15" s="76"/>
      <c r="O15" s="76"/>
      <c r="P15" s="76"/>
      <c r="Q15" s="80">
        <f t="shared" si="1"/>
        <v>0.8449</v>
      </c>
      <c r="R15" s="47"/>
    </row>
    <row r="16" spans="1:18" ht="12.75">
      <c r="A16" s="140" t="s">
        <v>205</v>
      </c>
      <c r="B16" s="63">
        <f>$I$30</f>
        <v>1</v>
      </c>
      <c r="C16" s="63"/>
      <c r="D16" s="63" t="s">
        <v>84</v>
      </c>
      <c r="E16" s="63"/>
      <c r="F16" s="149">
        <v>1</v>
      </c>
      <c r="G16" s="63">
        <f>$I$30</f>
        <v>1</v>
      </c>
      <c r="H16" s="83" t="s">
        <v>28</v>
      </c>
      <c r="I16" s="89">
        <v>0.8393</v>
      </c>
      <c r="J16" s="76"/>
      <c r="K16" s="76"/>
      <c r="L16" s="76"/>
      <c r="M16" s="107">
        <v>1</v>
      </c>
      <c r="N16" s="76"/>
      <c r="O16" s="76"/>
      <c r="P16" s="76"/>
      <c r="Q16" s="89">
        <f t="shared" si="1"/>
        <v>1.8393000000000002</v>
      </c>
      <c r="R16" s="47"/>
    </row>
    <row r="17" spans="2:18" ht="12.75">
      <c r="B17" s="63"/>
      <c r="C17" s="63"/>
      <c r="D17" s="63"/>
      <c r="E17" s="63"/>
      <c r="F17" s="63"/>
      <c r="G17" s="63"/>
      <c r="H17" s="83" t="s">
        <v>29</v>
      </c>
      <c r="I17" s="76">
        <v>0.747</v>
      </c>
      <c r="J17" s="76"/>
      <c r="K17" s="76"/>
      <c r="L17" s="76"/>
      <c r="M17" s="76" t="s">
        <v>84</v>
      </c>
      <c r="N17" s="76"/>
      <c r="O17" s="76"/>
      <c r="P17" s="89">
        <v>1.75</v>
      </c>
      <c r="Q17" s="80">
        <f t="shared" si="1"/>
        <v>2.497</v>
      </c>
      <c r="R17" s="47"/>
    </row>
    <row r="18" spans="1:18" ht="12.75">
      <c r="A18" t="s">
        <v>30</v>
      </c>
      <c r="B18" s="63">
        <f aca="true" t="shared" si="3" ref="B18:G18">$I$28</f>
        <v>0.4912</v>
      </c>
      <c r="C18" s="63">
        <f t="shared" si="3"/>
        <v>0.4912</v>
      </c>
      <c r="D18" s="63">
        <f t="shared" si="3"/>
        <v>0.4912</v>
      </c>
      <c r="E18" s="63">
        <f t="shared" si="3"/>
        <v>0.4912</v>
      </c>
      <c r="F18" s="63">
        <f t="shared" si="3"/>
        <v>0.4912</v>
      </c>
      <c r="G18" s="63">
        <f t="shared" si="3"/>
        <v>0.4912</v>
      </c>
      <c r="H18" s="83" t="s">
        <v>170</v>
      </c>
      <c r="I18" s="76">
        <v>12.4445</v>
      </c>
      <c r="J18" s="76" t="s">
        <v>84</v>
      </c>
      <c r="K18" s="76"/>
      <c r="L18" s="76"/>
      <c r="M18" s="76" t="s">
        <v>84</v>
      </c>
      <c r="N18" s="76"/>
      <c r="O18" s="76">
        <v>3.0613</v>
      </c>
      <c r="P18" s="88">
        <v>1.25</v>
      </c>
      <c r="Q18" s="89">
        <f t="shared" si="1"/>
        <v>16.7558</v>
      </c>
      <c r="R18" s="47"/>
    </row>
    <row r="19" spans="2:18" ht="12.75">
      <c r="B19" s="63"/>
      <c r="C19" s="63"/>
      <c r="D19" s="63"/>
      <c r="E19" s="63"/>
      <c r="F19" s="63"/>
      <c r="G19" s="63"/>
      <c r="H19" s="83" t="s">
        <v>171</v>
      </c>
      <c r="I19" s="76">
        <v>12.5788</v>
      </c>
      <c r="J19" s="88"/>
      <c r="K19" s="88">
        <v>1.7963</v>
      </c>
      <c r="L19" s="76"/>
      <c r="M19" s="76"/>
      <c r="N19" s="76"/>
      <c r="O19" s="76"/>
      <c r="P19" s="76"/>
      <c r="Q19" s="89">
        <f t="shared" si="1"/>
        <v>14.3751</v>
      </c>
      <c r="R19" s="47"/>
    </row>
    <row r="20" spans="1:18" ht="12.75">
      <c r="A20" s="47" t="s">
        <v>112</v>
      </c>
      <c r="B20" s="63">
        <f aca="true" t="shared" si="4" ref="B20:G20">$P$42</f>
        <v>6</v>
      </c>
      <c r="C20" s="63">
        <f t="shared" si="4"/>
        <v>6</v>
      </c>
      <c r="D20" s="63">
        <f t="shared" si="4"/>
        <v>6</v>
      </c>
      <c r="E20" s="63">
        <f t="shared" si="4"/>
        <v>6</v>
      </c>
      <c r="F20" s="63">
        <f t="shared" si="4"/>
        <v>6</v>
      </c>
      <c r="G20" s="63">
        <f t="shared" si="4"/>
        <v>6</v>
      </c>
      <c r="H20" s="83" t="s">
        <v>177</v>
      </c>
      <c r="I20" s="76">
        <v>16.7242</v>
      </c>
      <c r="J20" s="76" t="s">
        <v>166</v>
      </c>
      <c r="K20" s="76"/>
      <c r="L20" s="76">
        <v>1.25</v>
      </c>
      <c r="M20" s="76"/>
      <c r="N20" s="76"/>
      <c r="O20" s="76"/>
      <c r="P20" s="76"/>
      <c r="Q20" s="80">
        <f t="shared" si="1"/>
        <v>17.9742</v>
      </c>
      <c r="R20" s="47"/>
    </row>
    <row r="21" spans="1:18" ht="12.75">
      <c r="A21" s="47"/>
      <c r="B21" s="148" t="s">
        <v>84</v>
      </c>
      <c r="C21" s="65"/>
      <c r="D21" s="65"/>
      <c r="E21" s="65"/>
      <c r="F21" s="65"/>
      <c r="G21" s="65"/>
      <c r="H21" s="83" t="s">
        <v>172</v>
      </c>
      <c r="I21" s="76">
        <v>10</v>
      </c>
      <c r="J21" s="76"/>
      <c r="K21" s="76"/>
      <c r="L21" s="76"/>
      <c r="M21" s="76"/>
      <c r="N21" s="76"/>
      <c r="O21" s="76"/>
      <c r="P21" s="76"/>
      <c r="Q21" s="80">
        <f t="shared" si="1"/>
        <v>10</v>
      </c>
      <c r="R21" s="47"/>
    </row>
    <row r="22" spans="1:18" ht="12.75">
      <c r="A22" s="66" t="s">
        <v>31</v>
      </c>
      <c r="B22" s="148">
        <f aca="true" t="shared" si="5" ref="B22:G22">SUM(B6:B21)</f>
        <v>44.5006</v>
      </c>
      <c r="C22" s="67">
        <f t="shared" si="5"/>
        <v>44.329</v>
      </c>
      <c r="D22" s="67">
        <f t="shared" si="5"/>
        <v>43.659</v>
      </c>
      <c r="E22" s="67">
        <f t="shared" si="5"/>
        <v>45.379</v>
      </c>
      <c r="F22" s="150">
        <f t="shared" si="5"/>
        <v>46.2417</v>
      </c>
      <c r="G22" s="67">
        <f t="shared" si="5"/>
        <v>44.417899999999996</v>
      </c>
      <c r="H22" s="83" t="s">
        <v>173</v>
      </c>
      <c r="I22" s="76">
        <v>12.5</v>
      </c>
      <c r="J22" s="76"/>
      <c r="K22" s="76"/>
      <c r="L22" s="76"/>
      <c r="M22" s="76"/>
      <c r="N22" s="76"/>
      <c r="O22" s="76"/>
      <c r="P22" s="76"/>
      <c r="Q22" s="80">
        <f t="shared" si="1"/>
        <v>12.5</v>
      </c>
      <c r="R22" s="47"/>
    </row>
    <row r="23" spans="8:18" ht="12.75">
      <c r="H23" s="83" t="s">
        <v>174</v>
      </c>
      <c r="I23" s="76">
        <v>13.5782</v>
      </c>
      <c r="J23" s="76"/>
      <c r="K23" s="76"/>
      <c r="L23" s="76"/>
      <c r="M23" s="76"/>
      <c r="N23" s="76"/>
      <c r="O23" s="76"/>
      <c r="P23" s="76"/>
      <c r="Q23" s="80">
        <f t="shared" si="1"/>
        <v>13.5782</v>
      </c>
      <c r="R23" s="47"/>
    </row>
    <row r="24" spans="8:18" ht="12.75"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47"/>
    </row>
    <row r="25" spans="2:18" ht="12.75">
      <c r="B25" t="s">
        <v>32</v>
      </c>
      <c r="D25" t="s">
        <v>33</v>
      </c>
      <c r="H25" s="52"/>
      <c r="I25" s="52"/>
      <c r="J25" s="50"/>
      <c r="K25" s="50"/>
      <c r="L25" s="50"/>
      <c r="M25" s="50"/>
      <c r="N25" s="50"/>
      <c r="O25" s="50"/>
      <c r="P25" s="50"/>
      <c r="Q25" s="50"/>
      <c r="R25" s="47"/>
    </row>
    <row r="26" spans="2:18" ht="15.75">
      <c r="B26" t="s">
        <v>186</v>
      </c>
      <c r="D26" t="s">
        <v>35</v>
      </c>
      <c r="H26" s="131" t="s">
        <v>130</v>
      </c>
      <c r="I26" s="110" t="s">
        <v>190</v>
      </c>
      <c r="R26" s="47"/>
    </row>
    <row r="27" spans="2:18" ht="12.75">
      <c r="B27" t="s">
        <v>36</v>
      </c>
      <c r="D27" t="s">
        <v>188</v>
      </c>
      <c r="H27" s="140" t="s">
        <v>194</v>
      </c>
      <c r="I27" s="3">
        <v>1</v>
      </c>
      <c r="J27" s="3" t="s">
        <v>182</v>
      </c>
      <c r="R27" s="47"/>
    </row>
    <row r="28" spans="4:18" ht="12.75">
      <c r="D28" t="s">
        <v>189</v>
      </c>
      <c r="H28" s="8" t="s">
        <v>131</v>
      </c>
      <c r="I28" s="153">
        <v>0.4912</v>
      </c>
      <c r="J28" s="3" t="s">
        <v>84</v>
      </c>
      <c r="K28" s="3"/>
      <c r="L28" s="3"/>
      <c r="M28" s="3"/>
      <c r="N28" s="3"/>
      <c r="O28" s="3"/>
      <c r="P28" s="3"/>
      <c r="Q28" s="3" t="s">
        <v>84</v>
      </c>
      <c r="R28" s="47"/>
    </row>
    <row r="29" spans="8:18" ht="12.75">
      <c r="H29" t="s">
        <v>84</v>
      </c>
      <c r="I29" s="3" t="s">
        <v>84</v>
      </c>
      <c r="J29" s="51"/>
      <c r="K29" s="51"/>
      <c r="L29" s="51"/>
      <c r="M29" s="51"/>
      <c r="N29" s="51"/>
      <c r="O29" s="51"/>
      <c r="P29" s="51"/>
      <c r="Q29" s="51"/>
      <c r="R29" s="47"/>
    </row>
    <row r="30" spans="1:18" ht="15.75">
      <c r="A30" s="46" t="s">
        <v>129</v>
      </c>
      <c r="B30" s="46"/>
      <c r="C30" s="46"/>
      <c r="D30" s="46"/>
      <c r="E30" s="46"/>
      <c r="H30" s="131" t="s">
        <v>195</v>
      </c>
      <c r="I30" s="3">
        <v>1</v>
      </c>
      <c r="J30" s="3" t="s">
        <v>215</v>
      </c>
      <c r="K30" s="3"/>
      <c r="L30" s="3"/>
      <c r="M30" s="3"/>
      <c r="N30" s="3"/>
      <c r="O30" s="3"/>
      <c r="P30" s="3"/>
      <c r="Q30" s="3" t="s">
        <v>84</v>
      </c>
      <c r="R30" s="47"/>
    </row>
    <row r="31" spans="1:18" ht="12.75">
      <c r="A31" s="162" t="s">
        <v>152</v>
      </c>
      <c r="B31" s="162"/>
      <c r="C31" s="162"/>
      <c r="D31" s="162"/>
      <c r="E31" s="162"/>
      <c r="F31" s="160"/>
      <c r="G31" s="160"/>
      <c r="R31" s="47"/>
    </row>
    <row r="32" ht="12.75">
      <c r="R32" s="47"/>
    </row>
    <row r="33" ht="12.75">
      <c r="R33" s="47"/>
    </row>
    <row r="34" ht="12.75">
      <c r="R34" s="47"/>
    </row>
    <row r="35" ht="12.75">
      <c r="R35" s="47"/>
    </row>
    <row r="36" spans="1:18" ht="15.75">
      <c r="A36" t="s">
        <v>37</v>
      </c>
      <c r="G36" s="11" t="s">
        <v>121</v>
      </c>
      <c r="H36" t="s">
        <v>34</v>
      </c>
      <c r="J36" s="7"/>
      <c r="K36" s="7"/>
      <c r="L36" s="7"/>
      <c r="N36" s="7"/>
      <c r="Q36" s="11" t="s">
        <v>113</v>
      </c>
      <c r="R36" s="47"/>
    </row>
    <row r="37" spans="3:18" ht="15.75">
      <c r="C37" s="7" t="s">
        <v>208</v>
      </c>
      <c r="D37" s="7"/>
      <c r="E37" s="7"/>
      <c r="J37" s="7"/>
      <c r="K37" s="155">
        <v>2015</v>
      </c>
      <c r="L37" s="156"/>
      <c r="N37" s="7"/>
      <c r="R37" s="47"/>
    </row>
    <row r="38" spans="4:18" ht="18">
      <c r="D38" s="94"/>
      <c r="I38" s="49" t="s">
        <v>144</v>
      </c>
      <c r="K38" s="7"/>
      <c r="L38" s="7"/>
      <c r="M38" s="7"/>
      <c r="N38" s="7"/>
      <c r="R38" s="47"/>
    </row>
    <row r="39" spans="1:18" ht="12.75">
      <c r="A39" s="69" t="s">
        <v>0</v>
      </c>
      <c r="B39" s="53" t="s">
        <v>1</v>
      </c>
      <c r="C39" s="53" t="s">
        <v>38</v>
      </c>
      <c r="D39" s="53" t="s">
        <v>1</v>
      </c>
      <c r="E39" s="53" t="s">
        <v>1</v>
      </c>
      <c r="F39" s="53" t="s">
        <v>1</v>
      </c>
      <c r="G39" s="54" t="s">
        <v>38</v>
      </c>
      <c r="K39" s="161"/>
      <c r="L39" s="160"/>
      <c r="R39" s="47"/>
    </row>
    <row r="40" spans="1:18" ht="15">
      <c r="A40" s="70" t="s">
        <v>9</v>
      </c>
      <c r="B40" s="55" t="s">
        <v>67</v>
      </c>
      <c r="C40" s="55">
        <v>35040</v>
      </c>
      <c r="D40" s="55" t="s">
        <v>67</v>
      </c>
      <c r="E40" s="55" t="s">
        <v>67</v>
      </c>
      <c r="F40" s="55" t="s">
        <v>68</v>
      </c>
      <c r="G40" s="56">
        <v>35040</v>
      </c>
      <c r="H40" s="111" t="s">
        <v>142</v>
      </c>
      <c r="I40" s="9"/>
      <c r="J40" s="9"/>
      <c r="K40" s="9"/>
      <c r="L40" s="9"/>
      <c r="M40" s="111" t="s">
        <v>143</v>
      </c>
      <c r="N40" s="9"/>
      <c r="O40" s="9"/>
      <c r="R40" s="47"/>
    </row>
    <row r="41" spans="1:18" ht="12.75">
      <c r="A41" s="71"/>
      <c r="B41" s="59" t="s">
        <v>13</v>
      </c>
      <c r="C41" s="59" t="s">
        <v>13</v>
      </c>
      <c r="D41" s="61" t="s">
        <v>66</v>
      </c>
      <c r="E41" s="59" t="s">
        <v>39</v>
      </c>
      <c r="F41" s="59" t="s">
        <v>40</v>
      </c>
      <c r="G41" s="60" t="s">
        <v>40</v>
      </c>
      <c r="R41" s="47"/>
    </row>
    <row r="42" spans="1:18" ht="12.75">
      <c r="A42" t="s">
        <v>15</v>
      </c>
      <c r="B42" s="63">
        <f aca="true" t="shared" si="6" ref="B42:G42">$I$47</f>
        <v>8.950899999999999</v>
      </c>
      <c r="C42" s="63">
        <f t="shared" si="6"/>
        <v>8.950899999999999</v>
      </c>
      <c r="D42" s="63">
        <f t="shared" si="6"/>
        <v>8.950899999999999</v>
      </c>
      <c r="E42" s="63">
        <f t="shared" si="6"/>
        <v>8.950899999999999</v>
      </c>
      <c r="F42" s="63">
        <f t="shared" si="6"/>
        <v>8.950899999999999</v>
      </c>
      <c r="G42" s="63">
        <f t="shared" si="6"/>
        <v>8.950899999999999</v>
      </c>
      <c r="H42" t="s">
        <v>133</v>
      </c>
      <c r="I42" s="51">
        <v>4.9073</v>
      </c>
      <c r="M42" s="8" t="s">
        <v>138</v>
      </c>
      <c r="N42" s="8"/>
      <c r="P42" s="3">
        <v>6</v>
      </c>
      <c r="R42" s="47"/>
    </row>
    <row r="43" spans="2:18" ht="12.75">
      <c r="B43" s="63"/>
      <c r="C43" s="63"/>
      <c r="D43" s="63"/>
      <c r="E43" s="63"/>
      <c r="F43" s="63"/>
      <c r="G43" s="63"/>
      <c r="H43" t="s">
        <v>135</v>
      </c>
      <c r="I43" s="51">
        <v>0.7484</v>
      </c>
      <c r="M43" s="50"/>
      <c r="N43" s="50"/>
      <c r="O43" s="50"/>
      <c r="P43" s="51"/>
      <c r="R43" s="47"/>
    </row>
    <row r="44" spans="1:18" ht="12.75">
      <c r="A44" t="s">
        <v>17</v>
      </c>
      <c r="B44" s="63">
        <f>$I$60</f>
        <v>4.923299999999999</v>
      </c>
      <c r="C44" s="92">
        <f>$I$66</f>
        <v>0.8492</v>
      </c>
      <c r="D44" s="63">
        <f>$I$60</f>
        <v>4.923299999999999</v>
      </c>
      <c r="E44" s="63">
        <f>$I$60</f>
        <v>4.923299999999999</v>
      </c>
      <c r="F44" s="63">
        <f>$I$60</f>
        <v>4.923299999999999</v>
      </c>
      <c r="G44" s="92">
        <f>$I$66</f>
        <v>0.8492</v>
      </c>
      <c r="H44" t="s">
        <v>136</v>
      </c>
      <c r="I44" s="51">
        <v>0.499</v>
      </c>
      <c r="M44" s="52" t="s">
        <v>41</v>
      </c>
      <c r="N44" s="52"/>
      <c r="O44" s="125" t="s">
        <v>68</v>
      </c>
      <c r="P44" s="126" t="s">
        <v>84</v>
      </c>
      <c r="Q44" s="105" t="s">
        <v>84</v>
      </c>
      <c r="R44" s="47"/>
    </row>
    <row r="45" spans="2:18" ht="12.75">
      <c r="B45" s="63"/>
      <c r="C45" s="63"/>
      <c r="D45" s="63"/>
      <c r="E45" s="63"/>
      <c r="F45" s="63"/>
      <c r="G45" s="63"/>
      <c r="H45" s="146" t="s">
        <v>206</v>
      </c>
      <c r="I45" s="51">
        <v>1.9979</v>
      </c>
      <c r="M45" s="50"/>
      <c r="N45" s="127" t="s">
        <v>139</v>
      </c>
      <c r="O45" s="128"/>
      <c r="P45" s="51">
        <v>18</v>
      </c>
      <c r="Q45" s="105" t="s">
        <v>84</v>
      </c>
      <c r="R45" s="108"/>
    </row>
    <row r="46" spans="1:18" ht="13.5" thickBot="1">
      <c r="A46" t="s">
        <v>20</v>
      </c>
      <c r="B46" s="63">
        <f>$Q$9</f>
        <v>1.8525</v>
      </c>
      <c r="C46" s="63">
        <f>$Q$9</f>
        <v>1.8525</v>
      </c>
      <c r="D46" s="63">
        <f>$Q$10</f>
        <v>1.8860999999999999</v>
      </c>
      <c r="E46" s="63">
        <f>$Q$11</f>
        <v>0.8789</v>
      </c>
      <c r="F46" s="63">
        <f>$Q$12</f>
        <v>0.8548</v>
      </c>
      <c r="G46" s="63">
        <f>$Q$12</f>
        <v>0.8548</v>
      </c>
      <c r="H46" t="s">
        <v>137</v>
      </c>
      <c r="I46" s="93">
        <v>0.7983</v>
      </c>
      <c r="M46" s="50"/>
      <c r="N46" s="50" t="s">
        <v>140</v>
      </c>
      <c r="O46" s="50"/>
      <c r="P46" s="93">
        <v>3.2</v>
      </c>
      <c r="R46" s="47"/>
    </row>
    <row r="47" spans="2:18" ht="12.75">
      <c r="B47" s="63"/>
      <c r="C47" s="63"/>
      <c r="D47" s="63"/>
      <c r="E47" s="63"/>
      <c r="F47" s="63"/>
      <c r="G47" s="63"/>
      <c r="H47" s="6" t="s">
        <v>42</v>
      </c>
      <c r="I47" s="51">
        <f>SUM(I42:I46)</f>
        <v>8.950899999999999</v>
      </c>
      <c r="M47" s="50"/>
      <c r="N47" s="50"/>
      <c r="O47" s="52" t="s">
        <v>42</v>
      </c>
      <c r="P47" s="51">
        <f>SUM(P45:P46)</f>
        <v>21.2</v>
      </c>
      <c r="R47" s="47"/>
    </row>
    <row r="48" spans="1:18" ht="12.75">
      <c r="A48" t="s">
        <v>23</v>
      </c>
      <c r="B48" s="63"/>
      <c r="C48" s="63"/>
      <c r="D48" s="63"/>
      <c r="E48" s="63"/>
      <c r="F48" s="63"/>
      <c r="G48" s="63"/>
      <c r="M48" s="50"/>
      <c r="N48" s="50"/>
      <c r="O48" s="50"/>
      <c r="P48" s="51"/>
      <c r="R48" s="47"/>
    </row>
    <row r="49" spans="2:18" ht="12.75">
      <c r="B49" s="63"/>
      <c r="C49" s="63"/>
      <c r="D49" s="63"/>
      <c r="E49" s="63"/>
      <c r="F49" s="63"/>
      <c r="G49" s="63"/>
      <c r="M49" s="8" t="s">
        <v>178</v>
      </c>
      <c r="N49" s="8"/>
      <c r="O49" s="38" t="s">
        <v>69</v>
      </c>
      <c r="P49" s="3"/>
      <c r="R49" s="47"/>
    </row>
    <row r="50" spans="1:18" ht="12.75">
      <c r="A50" t="s">
        <v>26</v>
      </c>
      <c r="B50" s="63">
        <f>$P$57</f>
        <v>22.25</v>
      </c>
      <c r="C50" s="63">
        <f>$P$68</f>
        <v>21.75</v>
      </c>
      <c r="D50" s="63">
        <f>$P$57</f>
        <v>22.25</v>
      </c>
      <c r="E50" s="63">
        <f>$P$57</f>
        <v>22.25</v>
      </c>
      <c r="F50" s="63">
        <f>$P$47</f>
        <v>21.2</v>
      </c>
      <c r="G50" s="63">
        <f>$P$68</f>
        <v>21.75</v>
      </c>
      <c r="N50" t="s">
        <v>139</v>
      </c>
      <c r="P50" s="3">
        <v>18</v>
      </c>
      <c r="R50" s="47"/>
    </row>
    <row r="51" spans="2:18" ht="13.5" thickBot="1">
      <c r="B51" s="63"/>
      <c r="C51" s="63"/>
      <c r="D51" s="63"/>
      <c r="E51" s="63"/>
      <c r="F51" s="63"/>
      <c r="G51" s="63"/>
      <c r="N51" t="s">
        <v>140</v>
      </c>
      <c r="P51" s="35">
        <v>2.53</v>
      </c>
      <c r="R51" s="47"/>
    </row>
    <row r="52" spans="1:18" ht="12.75">
      <c r="A52" t="s">
        <v>196</v>
      </c>
      <c r="B52" s="63">
        <f>$I$30</f>
        <v>1</v>
      </c>
      <c r="C52" s="63">
        <f>$I$30</f>
        <v>1</v>
      </c>
      <c r="D52" s="63">
        <f>$I$30</f>
        <v>1</v>
      </c>
      <c r="E52" s="63">
        <v>1</v>
      </c>
      <c r="F52" s="63"/>
      <c r="G52" s="63"/>
      <c r="O52" s="8" t="s">
        <v>42</v>
      </c>
      <c r="P52" s="3">
        <f>SUM(P50:P51)</f>
        <v>20.53</v>
      </c>
      <c r="R52" s="47"/>
    </row>
    <row r="53" spans="2:18" ht="12.75">
      <c r="B53" s="63"/>
      <c r="C53" s="63"/>
      <c r="D53" s="63"/>
      <c r="E53" s="63"/>
      <c r="F53" s="63"/>
      <c r="G53" s="63"/>
      <c r="M53" s="50"/>
      <c r="N53" s="50"/>
      <c r="O53" s="50"/>
      <c r="P53" s="51"/>
      <c r="R53" s="47"/>
    </row>
    <row r="54" spans="1:18" ht="15">
      <c r="A54" t="s">
        <v>30</v>
      </c>
      <c r="B54" s="63">
        <f aca="true" t="shared" si="7" ref="B54:G54">$I$28</f>
        <v>0.4912</v>
      </c>
      <c r="C54" s="63">
        <f t="shared" si="7"/>
        <v>0.4912</v>
      </c>
      <c r="D54" s="63">
        <f t="shared" si="7"/>
        <v>0.4912</v>
      </c>
      <c r="E54" s="63">
        <f t="shared" si="7"/>
        <v>0.4912</v>
      </c>
      <c r="F54" s="63">
        <f t="shared" si="7"/>
        <v>0.4912</v>
      </c>
      <c r="G54" s="63">
        <f t="shared" si="7"/>
        <v>0.4912</v>
      </c>
      <c r="H54" s="111" t="s">
        <v>145</v>
      </c>
      <c r="M54" s="8" t="s">
        <v>43</v>
      </c>
      <c r="N54" s="8"/>
      <c r="O54" s="38" t="s">
        <v>67</v>
      </c>
      <c r="P54" s="3"/>
      <c r="R54" s="47"/>
    </row>
    <row r="55" spans="2:18" ht="15">
      <c r="B55" s="63"/>
      <c r="C55" s="63"/>
      <c r="D55" s="63"/>
      <c r="E55" s="63"/>
      <c r="F55" s="63"/>
      <c r="G55" s="63"/>
      <c r="H55" s="9"/>
      <c r="N55" t="s">
        <v>139</v>
      </c>
      <c r="P55" s="3">
        <v>18</v>
      </c>
      <c r="R55" s="47"/>
    </row>
    <row r="56" spans="1:18" ht="13.5" thickBot="1">
      <c r="A56" t="s">
        <v>112</v>
      </c>
      <c r="B56" s="63">
        <f aca="true" t="shared" si="8" ref="B56:G56">$P$42</f>
        <v>6</v>
      </c>
      <c r="C56" s="63">
        <f t="shared" si="8"/>
        <v>6</v>
      </c>
      <c r="D56" s="63">
        <f t="shared" si="8"/>
        <v>6</v>
      </c>
      <c r="E56" s="63">
        <f t="shared" si="8"/>
        <v>6</v>
      </c>
      <c r="F56" s="63">
        <f t="shared" si="8"/>
        <v>6</v>
      </c>
      <c r="G56" s="63">
        <f t="shared" si="8"/>
        <v>6</v>
      </c>
      <c r="H56" s="8" t="s">
        <v>44</v>
      </c>
      <c r="N56" t="s">
        <v>140</v>
      </c>
      <c r="P56" s="35">
        <v>4.25</v>
      </c>
      <c r="R56" s="47"/>
    </row>
    <row r="57" spans="2:18" ht="12.75">
      <c r="B57" s="63"/>
      <c r="C57" s="63"/>
      <c r="D57" s="63"/>
      <c r="E57" s="63"/>
      <c r="F57" s="63"/>
      <c r="G57" s="63"/>
      <c r="H57" t="s">
        <v>133</v>
      </c>
      <c r="I57">
        <v>0.1891</v>
      </c>
      <c r="O57" s="8" t="s">
        <v>42</v>
      </c>
      <c r="P57" s="3">
        <f>SUM(P55:P56)</f>
        <v>22.25</v>
      </c>
      <c r="R57" s="47"/>
    </row>
    <row r="58" spans="1:18" ht="12.75">
      <c r="A58" s="66" t="s">
        <v>31</v>
      </c>
      <c r="B58" s="67">
        <f aca="true" t="shared" si="9" ref="B58:G58">SUM(B42:B57)</f>
        <v>45.46789999999999</v>
      </c>
      <c r="C58" s="67">
        <f t="shared" si="9"/>
        <v>40.8938</v>
      </c>
      <c r="D58" s="67">
        <f t="shared" si="9"/>
        <v>45.5015</v>
      </c>
      <c r="E58" s="67">
        <f t="shared" si="9"/>
        <v>44.494299999999996</v>
      </c>
      <c r="F58" s="67">
        <f t="shared" si="9"/>
        <v>42.4202</v>
      </c>
      <c r="G58" s="68">
        <f t="shared" si="9"/>
        <v>38.8961</v>
      </c>
      <c r="H58" t="s">
        <v>45</v>
      </c>
      <c r="I58">
        <v>2.8403</v>
      </c>
      <c r="M58" s="50"/>
      <c r="N58" s="50"/>
      <c r="O58" s="50"/>
      <c r="P58" s="51"/>
      <c r="R58" s="47"/>
    </row>
    <row r="59" spans="8:18" ht="13.5" thickBot="1">
      <c r="H59" t="s">
        <v>134</v>
      </c>
      <c r="I59" s="36">
        <v>1.8939</v>
      </c>
      <c r="M59" s="8" t="s">
        <v>46</v>
      </c>
      <c r="N59" s="8"/>
      <c r="O59" s="38">
        <v>35030</v>
      </c>
      <c r="P59" s="3"/>
      <c r="R59" s="47"/>
    </row>
    <row r="60" spans="8:18" ht="12.75">
      <c r="H60" s="6" t="s">
        <v>42</v>
      </c>
      <c r="I60" s="8">
        <f>SUM(I57:I59)</f>
        <v>4.923299999999999</v>
      </c>
      <c r="N60" t="s">
        <v>139</v>
      </c>
      <c r="P60" s="3">
        <v>18</v>
      </c>
      <c r="R60" s="47"/>
    </row>
    <row r="61" spans="2:18" ht="12.75">
      <c r="B61" t="s">
        <v>32</v>
      </c>
      <c r="D61" t="s">
        <v>33</v>
      </c>
      <c r="H61" s="50"/>
      <c r="I61" s="50"/>
      <c r="N61" t="s">
        <v>140</v>
      </c>
      <c r="P61" s="3">
        <v>1.22</v>
      </c>
      <c r="R61" s="47"/>
    </row>
    <row r="62" spans="2:18" ht="13.5" thickBot="1">
      <c r="B62" t="s">
        <v>186</v>
      </c>
      <c r="D62" t="s">
        <v>35</v>
      </c>
      <c r="H62" s="8" t="s">
        <v>150</v>
      </c>
      <c r="N62" t="s">
        <v>141</v>
      </c>
      <c r="P62" s="104">
        <v>0.5</v>
      </c>
      <c r="R62" s="47"/>
    </row>
    <row r="63" spans="2:18" ht="12.75">
      <c r="B63" t="s">
        <v>36</v>
      </c>
      <c r="D63" t="s">
        <v>188</v>
      </c>
      <c r="H63" t="s">
        <v>133</v>
      </c>
      <c r="I63" s="3">
        <v>0.2121</v>
      </c>
      <c r="O63" s="8" t="s">
        <v>42</v>
      </c>
      <c r="P63" s="3">
        <f>SUM(P60:P62)</f>
        <v>19.72</v>
      </c>
      <c r="R63" s="47"/>
    </row>
    <row r="64" spans="4:18" ht="12.75">
      <c r="D64" t="s">
        <v>189</v>
      </c>
      <c r="H64" t="s">
        <v>45</v>
      </c>
      <c r="I64" s="37">
        <v>0.6371</v>
      </c>
      <c r="M64" s="50"/>
      <c r="N64" s="50"/>
      <c r="O64" s="50"/>
      <c r="P64" s="50"/>
      <c r="R64" s="47"/>
    </row>
    <row r="65" spans="8:18" ht="13.5" thickBot="1">
      <c r="H65" s="50"/>
      <c r="I65" s="93"/>
      <c r="M65" s="8" t="s">
        <v>47</v>
      </c>
      <c r="N65" s="8"/>
      <c r="O65" s="38">
        <v>35040</v>
      </c>
      <c r="P65" s="3"/>
      <c r="R65" s="47"/>
    </row>
    <row r="66" spans="1:18" ht="12.75">
      <c r="A66" s="46" t="s">
        <v>129</v>
      </c>
      <c r="B66" s="46"/>
      <c r="C66" s="46"/>
      <c r="D66" s="46"/>
      <c r="E66" s="46"/>
      <c r="H66" s="6" t="s">
        <v>42</v>
      </c>
      <c r="I66" s="12">
        <f>SUM(I63:I65)</f>
        <v>0.8492</v>
      </c>
      <c r="N66" t="s">
        <v>139</v>
      </c>
      <c r="P66" s="37">
        <v>18</v>
      </c>
      <c r="R66" s="47"/>
    </row>
    <row r="67" spans="1:18" ht="13.5" thickBot="1">
      <c r="A67" s="162" t="s">
        <v>153</v>
      </c>
      <c r="B67" s="162"/>
      <c r="C67" s="162"/>
      <c r="D67" s="162"/>
      <c r="E67" s="162"/>
      <c r="F67" s="160"/>
      <c r="G67" s="160"/>
      <c r="N67" t="s">
        <v>140</v>
      </c>
      <c r="P67" s="35">
        <v>3.75</v>
      </c>
      <c r="R67" s="47"/>
    </row>
    <row r="68" spans="15:18" ht="12.75">
      <c r="O68" s="8" t="s">
        <v>42</v>
      </c>
      <c r="P68" s="3">
        <f>SUM(P66:P67)</f>
        <v>21.75</v>
      </c>
      <c r="R68" s="47"/>
    </row>
    <row r="69" ht="12.75">
      <c r="R69" s="47"/>
    </row>
    <row r="70" spans="15:18" ht="12.75">
      <c r="O70" s="8"/>
      <c r="P70" s="3"/>
      <c r="R70" s="47"/>
    </row>
    <row r="71" spans="1:18" ht="12.75">
      <c r="A71" t="s">
        <v>37</v>
      </c>
      <c r="G71" s="11" t="s">
        <v>120</v>
      </c>
      <c r="O71" s="8"/>
      <c r="Q71" s="11" t="s">
        <v>114</v>
      </c>
      <c r="R71" s="47"/>
    </row>
    <row r="72" spans="15:18" ht="12.75">
      <c r="O72" s="8"/>
      <c r="P72" s="3"/>
      <c r="R72" s="47"/>
    </row>
    <row r="73" spans="3:13" ht="15.75">
      <c r="C73" s="7" t="s">
        <v>208</v>
      </c>
      <c r="D73" s="7"/>
      <c r="E73" s="7"/>
      <c r="J73" s="7" t="s">
        <v>209</v>
      </c>
      <c r="K73" s="7"/>
      <c r="L73" s="7"/>
      <c r="M73" s="7"/>
    </row>
    <row r="74" spans="4:12" ht="12.75">
      <c r="D74" s="94"/>
      <c r="K74" s="161"/>
      <c r="L74" s="160"/>
    </row>
    <row r="75" spans="1:16" ht="12.75">
      <c r="A75" s="69" t="s">
        <v>0</v>
      </c>
      <c r="B75" s="53" t="s">
        <v>1</v>
      </c>
      <c r="C75" s="53" t="s">
        <v>1</v>
      </c>
      <c r="D75" s="53" t="s">
        <v>1</v>
      </c>
      <c r="E75" s="53" t="s">
        <v>1</v>
      </c>
      <c r="F75" s="53" t="s">
        <v>1</v>
      </c>
      <c r="G75" s="54" t="s">
        <v>38</v>
      </c>
      <c r="H75" s="109" t="s">
        <v>159</v>
      </c>
      <c r="M75" s="115" t="s">
        <v>163</v>
      </c>
      <c r="N75" s="50"/>
      <c r="O75" s="123" t="s">
        <v>84</v>
      </c>
      <c r="P75" s="50"/>
    </row>
    <row r="76" spans="1:16" ht="12.75">
      <c r="A76" s="70" t="s">
        <v>9</v>
      </c>
      <c r="B76" s="55" t="s">
        <v>67</v>
      </c>
      <c r="C76" s="55" t="s">
        <v>69</v>
      </c>
      <c r="D76" s="55" t="s">
        <v>67</v>
      </c>
      <c r="E76" s="97" t="s">
        <v>68</v>
      </c>
      <c r="F76" s="97" t="s">
        <v>69</v>
      </c>
      <c r="G76" s="99">
        <v>35040</v>
      </c>
      <c r="M76" s="50" t="s">
        <v>84</v>
      </c>
      <c r="N76" s="50"/>
      <c r="O76" s="123"/>
      <c r="P76" s="154" t="s">
        <v>84</v>
      </c>
    </row>
    <row r="77" spans="1:16" ht="12.75">
      <c r="A77" s="71"/>
      <c r="B77" s="59" t="s">
        <v>48</v>
      </c>
      <c r="C77" s="59" t="s">
        <v>49</v>
      </c>
      <c r="D77" s="59" t="s">
        <v>50</v>
      </c>
      <c r="E77" s="98" t="s">
        <v>51</v>
      </c>
      <c r="F77" s="98" t="s">
        <v>52</v>
      </c>
      <c r="G77" s="100" t="s">
        <v>51</v>
      </c>
      <c r="H77" s="85" t="s">
        <v>146</v>
      </c>
      <c r="I77" s="84"/>
      <c r="J77" s="42">
        <v>16742.21</v>
      </c>
      <c r="M77" s="160" t="s">
        <v>54</v>
      </c>
      <c r="N77" s="160"/>
      <c r="O77" s="50"/>
      <c r="P77" s="123">
        <v>45800</v>
      </c>
    </row>
    <row r="78" spans="1:16" ht="12.75">
      <c r="A78" t="s">
        <v>15</v>
      </c>
      <c r="B78" s="63">
        <f aca="true" t="shared" si="10" ref="B78:G78">$I$47</f>
        <v>8.950899999999999</v>
      </c>
      <c r="C78" s="63">
        <f t="shared" si="10"/>
        <v>8.950899999999999</v>
      </c>
      <c r="D78" s="63">
        <f t="shared" si="10"/>
        <v>8.950899999999999</v>
      </c>
      <c r="E78" s="63">
        <f t="shared" si="10"/>
        <v>8.950899999999999</v>
      </c>
      <c r="F78" s="63">
        <f t="shared" si="10"/>
        <v>8.950899999999999</v>
      </c>
      <c r="G78" s="63">
        <f t="shared" si="10"/>
        <v>8.950899999999999</v>
      </c>
      <c r="H78" s="6" t="s">
        <v>8</v>
      </c>
      <c r="I78" s="84"/>
      <c r="J78" s="45">
        <f>SUM(J77)</f>
        <v>16742.21</v>
      </c>
      <c r="M78" s="50" t="s">
        <v>56</v>
      </c>
      <c r="N78" s="50"/>
      <c r="O78" s="50"/>
      <c r="P78" s="123">
        <v>567.55</v>
      </c>
    </row>
    <row r="79" spans="2:16" ht="12.75">
      <c r="B79" s="63"/>
      <c r="C79" s="63"/>
      <c r="D79" s="63"/>
      <c r="E79" s="63"/>
      <c r="F79" s="63"/>
      <c r="G79" s="63"/>
      <c r="H79" s="115" t="s">
        <v>167</v>
      </c>
      <c r="I79" s="84"/>
      <c r="J79" s="43" t="s">
        <v>84</v>
      </c>
      <c r="M79" s="160" t="s">
        <v>57</v>
      </c>
      <c r="N79" s="160"/>
      <c r="O79" s="50"/>
      <c r="P79" s="106">
        <v>127466.88</v>
      </c>
    </row>
    <row r="80" spans="1:16" ht="12.75">
      <c r="A80" t="s">
        <v>17</v>
      </c>
      <c r="B80" s="63">
        <f>$I$60</f>
        <v>4.923299999999999</v>
      </c>
      <c r="C80" s="63">
        <f>$I$60</f>
        <v>4.923299999999999</v>
      </c>
      <c r="D80" s="63">
        <f>$I$60</f>
        <v>4.923299999999999</v>
      </c>
      <c r="E80" s="63">
        <f>$I$60</f>
        <v>4.923299999999999</v>
      </c>
      <c r="F80" s="63">
        <f>$I$60</f>
        <v>4.923299999999999</v>
      </c>
      <c r="G80" s="92">
        <f>$I$66</f>
        <v>0.8492</v>
      </c>
      <c r="H80" s="85" t="s">
        <v>84</v>
      </c>
      <c r="I80" s="130"/>
      <c r="J80" s="123">
        <v>0</v>
      </c>
      <c r="M80" s="163" t="s">
        <v>8</v>
      </c>
      <c r="N80" s="163"/>
      <c r="O80" s="50"/>
      <c r="P80" s="96">
        <f>SUM(P76:P79)</f>
        <v>173834.43</v>
      </c>
    </row>
    <row r="81" spans="2:16" ht="13.5" thickBot="1">
      <c r="B81" s="63"/>
      <c r="C81" s="63"/>
      <c r="D81" s="63"/>
      <c r="E81" s="63"/>
      <c r="F81" s="63"/>
      <c r="G81" s="63"/>
      <c r="H81" s="50" t="s">
        <v>217</v>
      </c>
      <c r="I81" s="130"/>
      <c r="J81" s="132">
        <v>63180</v>
      </c>
      <c r="M81" t="s">
        <v>84</v>
      </c>
      <c r="P81" s="43"/>
    </row>
    <row r="82" spans="1:14" ht="12.75">
      <c r="A82" t="s">
        <v>20</v>
      </c>
      <c r="B82" s="63">
        <f>$Q$13</f>
        <v>5.8332</v>
      </c>
      <c r="C82" s="63">
        <f>$Q$14</f>
        <v>3.241</v>
      </c>
      <c r="D82" s="63">
        <f>$Q$15</f>
        <v>0.8449</v>
      </c>
      <c r="E82" s="63">
        <f>$Q$16</f>
        <v>1.8393000000000002</v>
      </c>
      <c r="F82" s="63">
        <f>$Q$16</f>
        <v>1.8393000000000002</v>
      </c>
      <c r="G82" s="63">
        <f>$Q$16</f>
        <v>1.8393000000000002</v>
      </c>
      <c r="H82" s="124" t="s">
        <v>8</v>
      </c>
      <c r="I82" s="130"/>
      <c r="J82" s="96">
        <f>SUM(J80:J81)</f>
        <v>63180</v>
      </c>
      <c r="M82" s="110" t="s">
        <v>164</v>
      </c>
      <c r="N82" s="8"/>
    </row>
    <row r="83" spans="2:16" ht="12.75">
      <c r="B83" s="63"/>
      <c r="C83" s="63"/>
      <c r="D83" s="63"/>
      <c r="E83" s="63"/>
      <c r="F83" s="63"/>
      <c r="G83" s="63"/>
      <c r="H83" s="110" t="s">
        <v>181</v>
      </c>
      <c r="I83" s="84"/>
      <c r="J83" s="43" t="s">
        <v>84</v>
      </c>
      <c r="M83" s="85" t="s">
        <v>146</v>
      </c>
      <c r="N83" s="8"/>
      <c r="P83" s="136">
        <v>52334.84</v>
      </c>
    </row>
    <row r="84" spans="1:16" ht="12.75">
      <c r="A84" t="s">
        <v>23</v>
      </c>
      <c r="B84" s="63"/>
      <c r="C84" s="63"/>
      <c r="D84" s="63"/>
      <c r="E84" s="63"/>
      <c r="F84" s="63"/>
      <c r="G84" s="63"/>
      <c r="H84" t="s">
        <v>54</v>
      </c>
      <c r="I84" s="84"/>
      <c r="J84" s="42">
        <v>79808</v>
      </c>
      <c r="M84" s="160" t="s">
        <v>54</v>
      </c>
      <c r="N84" s="160"/>
      <c r="O84" s="50"/>
      <c r="P84" s="95">
        <v>105084</v>
      </c>
    </row>
    <row r="85" spans="2:16" ht="12.75">
      <c r="B85" s="63"/>
      <c r="C85" s="63"/>
      <c r="D85" s="63"/>
      <c r="E85" s="63"/>
      <c r="F85" s="63"/>
      <c r="G85" s="63"/>
      <c r="H85" s="6" t="s">
        <v>8</v>
      </c>
      <c r="I85" s="84"/>
      <c r="J85" s="45">
        <f>SUM(J84)</f>
        <v>79808</v>
      </c>
      <c r="M85" t="s">
        <v>53</v>
      </c>
      <c r="P85" s="1">
        <v>1859.32</v>
      </c>
    </row>
    <row r="86" spans="1:16" ht="12.75">
      <c r="A86" s="50" t="s">
        <v>26</v>
      </c>
      <c r="B86" s="63">
        <f>$P$57</f>
        <v>22.25</v>
      </c>
      <c r="C86" s="63">
        <f>$P$52</f>
        <v>20.53</v>
      </c>
      <c r="D86" s="63">
        <f>$P$57</f>
        <v>22.25</v>
      </c>
      <c r="E86" s="63">
        <f>$P$47</f>
        <v>21.2</v>
      </c>
      <c r="F86" s="63">
        <f>$P$52</f>
        <v>20.53</v>
      </c>
      <c r="G86" s="63">
        <f>$P$68</f>
        <v>21.75</v>
      </c>
      <c r="H86" t="s">
        <v>84</v>
      </c>
      <c r="I86" s="84"/>
      <c r="J86" s="43"/>
      <c r="M86" t="s">
        <v>201</v>
      </c>
      <c r="P86" s="1">
        <v>4558.58</v>
      </c>
    </row>
    <row r="87" spans="2:16" ht="12.75">
      <c r="B87" s="63"/>
      <c r="C87" s="63"/>
      <c r="D87" s="63"/>
      <c r="E87" s="63"/>
      <c r="F87" s="63" t="s">
        <v>84</v>
      </c>
      <c r="G87" s="63"/>
      <c r="H87" s="110" t="s">
        <v>160</v>
      </c>
      <c r="I87" s="84"/>
      <c r="J87" s="43"/>
      <c r="M87" s="165" t="s">
        <v>56</v>
      </c>
      <c r="N87" s="165"/>
      <c r="P87" s="40">
        <v>2659.45</v>
      </c>
    </row>
    <row r="88" spans="1:16" ht="12.75">
      <c r="A88" s="140" t="s">
        <v>205</v>
      </c>
      <c r="B88" s="63"/>
      <c r="C88" s="63">
        <f>$I$27</f>
        <v>1</v>
      </c>
      <c r="D88" s="63">
        <f>$I$30</f>
        <v>1</v>
      </c>
      <c r="E88" s="63"/>
      <c r="F88" s="63"/>
      <c r="G88" s="63"/>
      <c r="I88" s="84"/>
      <c r="J88" s="43"/>
      <c r="M88" s="158" t="s">
        <v>175</v>
      </c>
      <c r="N88" s="158"/>
      <c r="P88" s="113">
        <v>4487.46</v>
      </c>
    </row>
    <row r="89" spans="2:16" ht="12.75">
      <c r="B89" s="63"/>
      <c r="C89" s="63"/>
      <c r="D89" s="63"/>
      <c r="E89" s="63"/>
      <c r="F89" s="63"/>
      <c r="G89" s="63"/>
      <c r="H89" s="85" t="s">
        <v>146</v>
      </c>
      <c r="I89" s="84"/>
      <c r="J89" s="106">
        <v>28218.52</v>
      </c>
      <c r="M89" t="s">
        <v>200</v>
      </c>
      <c r="N89" s="103"/>
      <c r="P89" s="112">
        <v>26029.62</v>
      </c>
    </row>
    <row r="90" spans="1:18" ht="12.75">
      <c r="A90" t="s">
        <v>30</v>
      </c>
      <c r="B90" s="63">
        <f aca="true" t="shared" si="11" ref="B90:G90">$I$28</f>
        <v>0.4912</v>
      </c>
      <c r="C90" s="63">
        <f t="shared" si="11"/>
        <v>0.4912</v>
      </c>
      <c r="D90" s="63">
        <f t="shared" si="11"/>
        <v>0.4912</v>
      </c>
      <c r="E90" s="63">
        <f t="shared" si="11"/>
        <v>0.4912</v>
      </c>
      <c r="F90" s="63">
        <f t="shared" si="11"/>
        <v>0.4912</v>
      </c>
      <c r="G90" s="63">
        <f t="shared" si="11"/>
        <v>0.4912</v>
      </c>
      <c r="H90" s="6" t="s">
        <v>8</v>
      </c>
      <c r="I90" s="84"/>
      <c r="J90" s="45">
        <f>SUM(J89)</f>
        <v>28218.52</v>
      </c>
      <c r="M90" s="105" t="s">
        <v>84</v>
      </c>
      <c r="N90" s="8" t="s">
        <v>8</v>
      </c>
      <c r="P90" s="86">
        <f>SUM(P83:P89)</f>
        <v>197013.27</v>
      </c>
      <c r="R90" t="s">
        <v>84</v>
      </c>
    </row>
    <row r="91" spans="2:14" ht="12.75">
      <c r="B91" s="63"/>
      <c r="C91" s="63"/>
      <c r="D91" s="63"/>
      <c r="E91" s="63"/>
      <c r="F91" s="63"/>
      <c r="G91" s="63"/>
      <c r="M91" s="145" t="s">
        <v>84</v>
      </c>
      <c r="N91" s="47"/>
    </row>
    <row r="92" spans="1:16" ht="12.75">
      <c r="A92" t="s">
        <v>112</v>
      </c>
      <c r="B92" s="63">
        <f aca="true" t="shared" si="12" ref="B92:G92">$P$42</f>
        <v>6</v>
      </c>
      <c r="C92" s="63">
        <f t="shared" si="12"/>
        <v>6</v>
      </c>
      <c r="D92" s="63">
        <f t="shared" si="12"/>
        <v>6</v>
      </c>
      <c r="E92" s="63">
        <f t="shared" si="12"/>
        <v>6</v>
      </c>
      <c r="F92" s="63">
        <f t="shared" si="12"/>
        <v>6</v>
      </c>
      <c r="G92" s="63">
        <f t="shared" si="12"/>
        <v>6</v>
      </c>
      <c r="I92" s="84"/>
      <c r="J92" s="43"/>
      <c r="M92" s="166" t="s">
        <v>204</v>
      </c>
      <c r="N92" s="166"/>
      <c r="P92" s="40" t="s">
        <v>84</v>
      </c>
    </row>
    <row r="93" spans="2:16" ht="12.75">
      <c r="B93" s="63"/>
      <c r="C93" s="63"/>
      <c r="D93" s="63"/>
      <c r="E93" s="63"/>
      <c r="F93" s="63"/>
      <c r="G93" s="63"/>
      <c r="H93" s="110" t="s">
        <v>161</v>
      </c>
      <c r="I93" s="84"/>
      <c r="J93" s="43"/>
      <c r="M93" s="165" t="s">
        <v>54</v>
      </c>
      <c r="N93" s="165"/>
      <c r="P93" s="39">
        <v>29230</v>
      </c>
    </row>
    <row r="94" spans="1:16" ht="12.75">
      <c r="A94" s="66" t="s">
        <v>31</v>
      </c>
      <c r="B94" s="67">
        <f aca="true" t="shared" si="13" ref="B94:G94">SUM(B78:B93)</f>
        <v>48.4486</v>
      </c>
      <c r="C94" s="67">
        <f t="shared" si="13"/>
        <v>45.1364</v>
      </c>
      <c r="D94" s="67">
        <f t="shared" si="13"/>
        <v>44.4603</v>
      </c>
      <c r="E94" s="67">
        <f t="shared" si="13"/>
        <v>43.4047</v>
      </c>
      <c r="F94" s="101">
        <f t="shared" si="13"/>
        <v>42.7347</v>
      </c>
      <c r="G94" s="68">
        <f t="shared" si="13"/>
        <v>39.880599999999994</v>
      </c>
      <c r="H94" t="s">
        <v>214</v>
      </c>
      <c r="I94" s="84"/>
      <c r="J94" s="43">
        <v>123720</v>
      </c>
      <c r="N94" s="8" t="s">
        <v>8</v>
      </c>
      <c r="P94" s="86">
        <f>SUM(P93)</f>
        <v>29230</v>
      </c>
    </row>
    <row r="95" spans="6:14" ht="12.75">
      <c r="F95" s="102" t="s">
        <v>84</v>
      </c>
      <c r="H95" s="85" t="s">
        <v>146</v>
      </c>
      <c r="I95" s="84"/>
      <c r="J95" s="106">
        <v>50149.49</v>
      </c>
      <c r="M95" s="110"/>
      <c r="N95" s="8"/>
    </row>
    <row r="96" spans="8:10" ht="12.75">
      <c r="H96" s="6" t="s">
        <v>8</v>
      </c>
      <c r="J96" s="45">
        <f>SUM(J94:J95)</f>
        <v>173869.49</v>
      </c>
    </row>
    <row r="97" spans="2:16" ht="12.75">
      <c r="B97" t="s">
        <v>32</v>
      </c>
      <c r="D97" t="s">
        <v>33</v>
      </c>
      <c r="M97" s="164" t="s">
        <v>165</v>
      </c>
      <c r="N97" s="164"/>
      <c r="O97" s="50"/>
      <c r="P97" s="119" t="s">
        <v>84</v>
      </c>
    </row>
    <row r="98" spans="2:16" ht="12.75">
      <c r="B98" t="s">
        <v>186</v>
      </c>
      <c r="D98" t="s">
        <v>35</v>
      </c>
      <c r="H98" s="110" t="s">
        <v>162</v>
      </c>
      <c r="J98" s="43"/>
      <c r="M98" s="160" t="s">
        <v>54</v>
      </c>
      <c r="N98" s="160"/>
      <c r="O98" s="50"/>
      <c r="P98" s="119">
        <v>49330</v>
      </c>
    </row>
    <row r="99" spans="2:16" ht="12.75">
      <c r="B99" t="s">
        <v>36</v>
      </c>
      <c r="D99" t="s">
        <v>188</v>
      </c>
      <c r="H99" t="s">
        <v>84</v>
      </c>
      <c r="J99" s="43" t="s">
        <v>84</v>
      </c>
      <c r="M99" s="114" t="s">
        <v>203</v>
      </c>
      <c r="N99" s="114"/>
      <c r="O99" s="50"/>
      <c r="P99" s="95">
        <v>616.14</v>
      </c>
    </row>
    <row r="100" spans="4:16" ht="12.75">
      <c r="D100" t="s">
        <v>189</v>
      </c>
      <c r="H100" t="s">
        <v>54</v>
      </c>
      <c r="I100" s="34"/>
      <c r="J100" s="134">
        <v>51720</v>
      </c>
      <c r="M100" s="114" t="s">
        <v>202</v>
      </c>
      <c r="N100" s="114"/>
      <c r="O100" s="50"/>
      <c r="P100" s="95">
        <v>937.52</v>
      </c>
    </row>
    <row r="101" spans="8:16" ht="12.75">
      <c r="H101" s="133" t="s">
        <v>84</v>
      </c>
      <c r="J101" s="144" t="s">
        <v>84</v>
      </c>
      <c r="M101" s="50" t="s">
        <v>55</v>
      </c>
      <c r="N101" s="50"/>
      <c r="O101" s="50"/>
      <c r="P101" s="95">
        <v>1088.35</v>
      </c>
    </row>
    <row r="102" spans="1:16" ht="13.5" thickBot="1">
      <c r="A102" s="46" t="s">
        <v>129</v>
      </c>
      <c r="B102" s="46"/>
      <c r="C102" s="46"/>
      <c r="D102" s="46"/>
      <c r="E102" s="46"/>
      <c r="H102" s="85" t="s">
        <v>146</v>
      </c>
      <c r="J102" s="135">
        <v>24395.3</v>
      </c>
      <c r="M102" s="114" t="s">
        <v>149</v>
      </c>
      <c r="N102" s="114"/>
      <c r="O102" s="50"/>
      <c r="P102" s="95">
        <v>4385.6</v>
      </c>
    </row>
    <row r="103" spans="1:16" ht="12.75">
      <c r="A103" s="162" t="s">
        <v>153</v>
      </c>
      <c r="B103" s="162"/>
      <c r="C103" s="162"/>
      <c r="D103" s="162"/>
      <c r="E103" s="162"/>
      <c r="F103" s="160"/>
      <c r="G103" s="160"/>
      <c r="H103" s="6" t="s">
        <v>8</v>
      </c>
      <c r="J103" s="45">
        <f>SUM(J100:J102)</f>
        <v>76115.3</v>
      </c>
      <c r="M103" s="50" t="s">
        <v>84</v>
      </c>
      <c r="N103" s="50"/>
      <c r="O103" s="50"/>
      <c r="P103" s="95" t="s">
        <v>84</v>
      </c>
    </row>
    <row r="104" spans="13:16" ht="12.75">
      <c r="M104" s="50" t="s">
        <v>84</v>
      </c>
      <c r="N104" s="50"/>
      <c r="O104" s="50"/>
      <c r="P104" s="122" t="s">
        <v>84</v>
      </c>
    </row>
    <row r="105" spans="13:16" ht="12.75">
      <c r="M105" s="50"/>
      <c r="N105" s="124" t="s">
        <v>8</v>
      </c>
      <c r="O105" s="120"/>
      <c r="P105" s="121">
        <f>SUM(P98:P103)</f>
        <v>56357.60999999999</v>
      </c>
    </row>
    <row r="106" ht="12.75">
      <c r="P106" s="86"/>
    </row>
    <row r="108" spans="7:17" ht="12.75">
      <c r="G108" s="11" t="s">
        <v>119</v>
      </c>
      <c r="Q108" s="11" t="s">
        <v>115</v>
      </c>
    </row>
    <row r="109" spans="1:5" ht="15.75">
      <c r="A109" t="s">
        <v>37</v>
      </c>
      <c r="D109" s="7"/>
      <c r="E109" s="7"/>
    </row>
    <row r="110" ht="15.75">
      <c r="C110" s="7" t="s">
        <v>208</v>
      </c>
    </row>
    <row r="111" spans="4:10" ht="12.75">
      <c r="D111" s="94"/>
      <c r="J111" s="8" t="s">
        <v>210</v>
      </c>
    </row>
    <row r="112" spans="1:7" ht="12.75">
      <c r="A112" s="69" t="s">
        <v>0</v>
      </c>
      <c r="B112" s="53" t="s">
        <v>1</v>
      </c>
      <c r="C112" s="53" t="s">
        <v>1</v>
      </c>
      <c r="D112" s="53" t="s">
        <v>38</v>
      </c>
      <c r="E112" s="53" t="s">
        <v>1</v>
      </c>
      <c r="F112" s="53" t="s">
        <v>1</v>
      </c>
      <c r="G112" s="54" t="s">
        <v>1</v>
      </c>
    </row>
    <row r="113" spans="1:13" ht="12.75">
      <c r="A113" s="70" t="s">
        <v>9</v>
      </c>
      <c r="B113" s="55" t="s">
        <v>68</v>
      </c>
      <c r="C113" s="55" t="s">
        <v>69</v>
      </c>
      <c r="D113" s="55">
        <v>35030</v>
      </c>
      <c r="E113" s="55" t="s">
        <v>69</v>
      </c>
      <c r="F113" s="55" t="s">
        <v>68</v>
      </c>
      <c r="G113" s="56" t="s">
        <v>67</v>
      </c>
      <c r="H113" s="115" t="s">
        <v>179</v>
      </c>
      <c r="I113" s="50"/>
      <c r="J113" s="50"/>
      <c r="M113" s="110" t="s">
        <v>158</v>
      </c>
    </row>
    <row r="114" spans="1:10" ht="12.75">
      <c r="A114" s="71"/>
      <c r="B114" s="59" t="s">
        <v>58</v>
      </c>
      <c r="C114" s="59" t="s">
        <v>58</v>
      </c>
      <c r="D114" s="59" t="s">
        <v>58</v>
      </c>
      <c r="E114" s="59" t="s">
        <v>59</v>
      </c>
      <c r="F114" s="59" t="s">
        <v>60</v>
      </c>
      <c r="G114" s="60" t="s">
        <v>61</v>
      </c>
      <c r="H114" s="116" t="s">
        <v>168</v>
      </c>
      <c r="I114" s="116" t="s">
        <v>62</v>
      </c>
      <c r="J114" s="117">
        <v>0</v>
      </c>
    </row>
    <row r="115" spans="1:16" ht="12.75">
      <c r="A115" t="s">
        <v>15</v>
      </c>
      <c r="B115" s="63">
        <f aca="true" t="shared" si="14" ref="B115:G115">$I$47</f>
        <v>8.950899999999999</v>
      </c>
      <c r="C115" s="63">
        <f t="shared" si="14"/>
        <v>8.950899999999999</v>
      </c>
      <c r="D115" s="63">
        <f t="shared" si="14"/>
        <v>8.950899999999999</v>
      </c>
      <c r="E115" s="63">
        <f t="shared" si="14"/>
        <v>8.950899999999999</v>
      </c>
      <c r="F115" s="63">
        <f t="shared" si="14"/>
        <v>8.950899999999999</v>
      </c>
      <c r="G115" s="63">
        <f t="shared" si="14"/>
        <v>8.950899999999999</v>
      </c>
      <c r="H115" s="118" t="s">
        <v>63</v>
      </c>
      <c r="I115" s="118" t="s">
        <v>62</v>
      </c>
      <c r="J115" s="119">
        <v>1611.28</v>
      </c>
      <c r="M115" t="s">
        <v>56</v>
      </c>
      <c r="O115" t="s">
        <v>126</v>
      </c>
      <c r="P115" s="136">
        <v>826.48</v>
      </c>
    </row>
    <row r="116" spans="2:16" ht="12.75">
      <c r="B116" s="63"/>
      <c r="C116" s="63"/>
      <c r="D116" s="63"/>
      <c r="E116" s="63"/>
      <c r="F116" s="63"/>
      <c r="G116" s="63"/>
      <c r="H116" s="50" t="s">
        <v>180</v>
      </c>
      <c r="I116" s="50" t="s">
        <v>62</v>
      </c>
      <c r="J116" s="95">
        <v>485.07</v>
      </c>
      <c r="M116" t="s">
        <v>212</v>
      </c>
      <c r="O116" t="s">
        <v>126</v>
      </c>
      <c r="P116" s="1">
        <v>530.55</v>
      </c>
    </row>
    <row r="117" spans="1:16" ht="12.75">
      <c r="A117" t="s">
        <v>17</v>
      </c>
      <c r="B117" s="63">
        <f>$I$60</f>
        <v>4.923299999999999</v>
      </c>
      <c r="C117" s="63">
        <f>$I$60</f>
        <v>4.923299999999999</v>
      </c>
      <c r="D117" s="92">
        <f>$I$66</f>
        <v>0.8492</v>
      </c>
      <c r="E117" s="63">
        <f>$I$60</f>
        <v>4.923299999999999</v>
      </c>
      <c r="F117" s="63">
        <f>$I$60</f>
        <v>4.923299999999999</v>
      </c>
      <c r="G117" s="63">
        <f>$I$60</f>
        <v>4.923299999999999</v>
      </c>
      <c r="H117" s="118" t="s">
        <v>63</v>
      </c>
      <c r="I117" s="50" t="s">
        <v>126</v>
      </c>
      <c r="J117" s="95">
        <v>2400.88</v>
      </c>
      <c r="M117" s="165" t="s">
        <v>125</v>
      </c>
      <c r="N117" s="165"/>
      <c r="O117" t="s">
        <v>62</v>
      </c>
      <c r="P117" s="1">
        <v>18120</v>
      </c>
    </row>
    <row r="118" spans="2:16" ht="12.75">
      <c r="B118" s="63"/>
      <c r="C118" s="63"/>
      <c r="D118" s="63"/>
      <c r="E118" s="63"/>
      <c r="F118" s="63"/>
      <c r="G118" s="63"/>
      <c r="H118" s="50" t="s">
        <v>64</v>
      </c>
      <c r="I118" s="50" t="s">
        <v>126</v>
      </c>
      <c r="J118" s="119">
        <v>319.04</v>
      </c>
      <c r="M118" t="s">
        <v>123</v>
      </c>
      <c r="O118" t="s">
        <v>62</v>
      </c>
      <c r="P118" s="41">
        <v>925.31</v>
      </c>
    </row>
    <row r="119" spans="1:16" ht="12.75">
      <c r="A119" t="s">
        <v>20</v>
      </c>
      <c r="B119" s="63">
        <f>$Q$17</f>
        <v>2.497</v>
      </c>
      <c r="C119" s="63">
        <f>$Q$17</f>
        <v>2.497</v>
      </c>
      <c r="D119" s="63">
        <f>$Q$17</f>
        <v>2.497</v>
      </c>
      <c r="E119" s="63">
        <f>$Q$18</f>
        <v>16.7558</v>
      </c>
      <c r="F119" s="63">
        <f>$Q$19</f>
        <v>14.3751</v>
      </c>
      <c r="G119" s="63">
        <f>$Q$20</f>
        <v>17.9742</v>
      </c>
      <c r="H119" s="118" t="s">
        <v>168</v>
      </c>
      <c r="I119" s="50" t="s">
        <v>126</v>
      </c>
      <c r="J119" s="122">
        <v>0</v>
      </c>
      <c r="M119" s="167" t="s">
        <v>8</v>
      </c>
      <c r="N119" s="167"/>
      <c r="P119" s="86">
        <f>SUM(P115:P118)</f>
        <v>20402.34</v>
      </c>
    </row>
    <row r="120" spans="2:10" ht="12.75">
      <c r="B120" s="63"/>
      <c r="C120" s="63"/>
      <c r="D120" s="63"/>
      <c r="E120" s="63"/>
      <c r="F120" s="63"/>
      <c r="G120" s="63"/>
      <c r="H120" s="124" t="s">
        <v>8</v>
      </c>
      <c r="I120" s="50"/>
      <c r="J120" s="129">
        <f>SUM(J114:J119)</f>
        <v>4816.2699999999995</v>
      </c>
    </row>
    <row r="121" spans="1:10" ht="12.75">
      <c r="A121" t="s">
        <v>23</v>
      </c>
      <c r="B121" s="63"/>
      <c r="C121" s="63"/>
      <c r="D121" s="63"/>
      <c r="E121" s="63"/>
      <c r="F121" s="63"/>
      <c r="G121" s="63"/>
      <c r="H121" s="50" t="s">
        <v>84</v>
      </c>
      <c r="I121" s="50" t="s">
        <v>84</v>
      </c>
      <c r="J121" s="119" t="s">
        <v>84</v>
      </c>
    </row>
    <row r="122" spans="2:10" ht="12.75">
      <c r="B122" s="63"/>
      <c r="C122" s="63"/>
      <c r="D122" s="63"/>
      <c r="E122" s="63"/>
      <c r="F122" s="63"/>
      <c r="G122" s="63"/>
      <c r="H122" s="50" t="s">
        <v>84</v>
      </c>
      <c r="I122" s="50" t="s">
        <v>84</v>
      </c>
      <c r="J122" s="119" t="s">
        <v>84</v>
      </c>
    </row>
    <row r="123" spans="1:13" ht="12.75">
      <c r="A123" t="s">
        <v>26</v>
      </c>
      <c r="B123" s="63">
        <f>$P$47</f>
        <v>21.2</v>
      </c>
      <c r="C123" s="63">
        <f>$P$52</f>
        <v>20.53</v>
      </c>
      <c r="D123" s="63">
        <f>$P$63</f>
        <v>19.72</v>
      </c>
      <c r="E123" s="63">
        <f>$P$52</f>
        <v>20.53</v>
      </c>
      <c r="F123" s="63">
        <f>$P$47</f>
        <v>21.2</v>
      </c>
      <c r="G123" s="63">
        <f>$P$57</f>
        <v>22.25</v>
      </c>
      <c r="H123" s="120"/>
      <c r="I123" s="50"/>
      <c r="J123" s="121"/>
      <c r="M123" s="110" t="s">
        <v>155</v>
      </c>
    </row>
    <row r="124" spans="2:16" ht="12.75">
      <c r="B124" s="63"/>
      <c r="C124" s="63"/>
      <c r="D124" s="63"/>
      <c r="E124" s="63"/>
      <c r="F124" s="63"/>
      <c r="G124" s="63"/>
      <c r="H124" s="50" t="s">
        <v>84</v>
      </c>
      <c r="I124" s="50" t="s">
        <v>84</v>
      </c>
      <c r="J124" s="119"/>
      <c r="M124" t="s">
        <v>124</v>
      </c>
      <c r="O124" t="s">
        <v>62</v>
      </c>
      <c r="P124" s="152">
        <v>1955.13</v>
      </c>
    </row>
    <row r="125" spans="1:16" ht="12.75">
      <c r="A125" s="141" t="s">
        <v>197</v>
      </c>
      <c r="B125" s="63">
        <f>$I$27</f>
        <v>1</v>
      </c>
      <c r="C125" s="63">
        <f>$I$27</f>
        <v>1</v>
      </c>
      <c r="D125" s="63">
        <f>$I$27</f>
        <v>1</v>
      </c>
      <c r="E125" s="63">
        <f>$I$27</f>
        <v>1</v>
      </c>
      <c r="F125" s="63"/>
      <c r="G125" s="63"/>
      <c r="H125" s="120" t="s">
        <v>84</v>
      </c>
      <c r="I125" s="50"/>
      <c r="J125" s="129"/>
      <c r="M125" t="s">
        <v>84</v>
      </c>
      <c r="O125" t="s">
        <v>84</v>
      </c>
      <c r="P125" s="1" t="s">
        <v>84</v>
      </c>
    </row>
    <row r="126" spans="2:16" ht="12.75">
      <c r="B126" s="63"/>
      <c r="C126" s="63"/>
      <c r="D126" s="63"/>
      <c r="E126" s="63"/>
      <c r="F126" s="63"/>
      <c r="G126" s="63"/>
      <c r="M126" s="165" t="s">
        <v>84</v>
      </c>
      <c r="N126" s="165"/>
      <c r="O126" t="s">
        <v>84</v>
      </c>
      <c r="P126" s="4" t="s">
        <v>84</v>
      </c>
    </row>
    <row r="127" spans="1:16" ht="12.75">
      <c r="A127" t="s">
        <v>30</v>
      </c>
      <c r="B127" s="63">
        <f aca="true" t="shared" si="15" ref="B127:G127">$I$28</f>
        <v>0.4912</v>
      </c>
      <c r="C127" s="63">
        <f t="shared" si="15"/>
        <v>0.4912</v>
      </c>
      <c r="D127" s="63">
        <f t="shared" si="15"/>
        <v>0.4912</v>
      </c>
      <c r="E127" s="63">
        <f t="shared" si="15"/>
        <v>0.4912</v>
      </c>
      <c r="F127" s="63">
        <f t="shared" si="15"/>
        <v>0.4912</v>
      </c>
      <c r="G127" s="63">
        <f t="shared" si="15"/>
        <v>0.4912</v>
      </c>
      <c r="M127" t="s">
        <v>123</v>
      </c>
      <c r="O127" t="s">
        <v>62</v>
      </c>
      <c r="P127" s="1">
        <v>4536.36</v>
      </c>
    </row>
    <row r="128" spans="2:16" ht="12.75">
      <c r="B128" s="63"/>
      <c r="C128" s="63"/>
      <c r="D128" s="63"/>
      <c r="E128" s="63"/>
      <c r="F128" s="63"/>
      <c r="G128" s="63"/>
      <c r="M128" t="s">
        <v>84</v>
      </c>
      <c r="N128" t="s">
        <v>84</v>
      </c>
      <c r="O128" s="105" t="s">
        <v>84</v>
      </c>
      <c r="P128" s="39" t="s">
        <v>84</v>
      </c>
    </row>
    <row r="129" spans="1:16" ht="12.75">
      <c r="A129" t="s">
        <v>112</v>
      </c>
      <c r="B129" s="63">
        <f aca="true" t="shared" si="16" ref="B129:G129">$P$42</f>
        <v>6</v>
      </c>
      <c r="C129" s="63">
        <f t="shared" si="16"/>
        <v>6</v>
      </c>
      <c r="D129" s="63">
        <f t="shared" si="16"/>
        <v>6</v>
      </c>
      <c r="E129" s="63">
        <f t="shared" si="16"/>
        <v>6</v>
      </c>
      <c r="F129" s="63">
        <f t="shared" si="16"/>
        <v>6</v>
      </c>
      <c r="G129" s="63">
        <f t="shared" si="16"/>
        <v>6</v>
      </c>
      <c r="M129" s="167" t="s">
        <v>8</v>
      </c>
      <c r="N129" s="167"/>
      <c r="P129" s="86">
        <f>SUM(P124:P127)</f>
        <v>6491.49</v>
      </c>
    </row>
    <row r="130" spans="2:7" ht="12.75">
      <c r="B130" s="63"/>
      <c r="C130" s="63"/>
      <c r="D130" s="63"/>
      <c r="E130" s="63"/>
      <c r="F130" s="63"/>
      <c r="G130" s="63"/>
    </row>
    <row r="131" spans="1:7" ht="12.75">
      <c r="A131" s="66" t="s">
        <v>31</v>
      </c>
      <c r="B131" s="67">
        <f aca="true" t="shared" si="17" ref="B131:G131">SUM(B115:B130)</f>
        <v>45.0624</v>
      </c>
      <c r="C131" s="67">
        <f t="shared" si="17"/>
        <v>44.3924</v>
      </c>
      <c r="D131" s="67">
        <f t="shared" si="17"/>
        <v>39.5083</v>
      </c>
      <c r="E131" s="67">
        <f t="shared" si="17"/>
        <v>58.651199999999996</v>
      </c>
      <c r="F131" s="67">
        <f t="shared" si="17"/>
        <v>55.94049999999999</v>
      </c>
      <c r="G131" s="68">
        <f t="shared" si="17"/>
        <v>60.5896</v>
      </c>
    </row>
    <row r="132" spans="8:13" ht="12.75">
      <c r="H132" s="110" t="s">
        <v>154</v>
      </c>
      <c r="M132" s="110" t="s">
        <v>156</v>
      </c>
    </row>
    <row r="133" spans="13:16" ht="12.75">
      <c r="M133" t="s">
        <v>187</v>
      </c>
      <c r="O133" t="s">
        <v>62</v>
      </c>
      <c r="P133" s="136">
        <v>750</v>
      </c>
    </row>
    <row r="134" spans="2:16" ht="12.75">
      <c r="B134" t="s">
        <v>32</v>
      </c>
      <c r="D134" t="s">
        <v>33</v>
      </c>
      <c r="H134" t="s">
        <v>207</v>
      </c>
      <c r="I134" t="s">
        <v>62</v>
      </c>
      <c r="J134" s="40">
        <v>7080.5</v>
      </c>
      <c r="M134" s="165" t="s">
        <v>127</v>
      </c>
      <c r="N134" s="165"/>
      <c r="O134" t="s">
        <v>62</v>
      </c>
      <c r="P134" s="1">
        <v>6440</v>
      </c>
    </row>
    <row r="135" spans="2:16" ht="12.75">
      <c r="B135" t="s">
        <v>186</v>
      </c>
      <c r="D135" t="s">
        <v>35</v>
      </c>
      <c r="H135" t="s">
        <v>213</v>
      </c>
      <c r="I135" t="s">
        <v>62</v>
      </c>
      <c r="J135" s="4">
        <v>1589.75</v>
      </c>
      <c r="M135" s="165" t="s">
        <v>128</v>
      </c>
      <c r="N135" s="165"/>
      <c r="O135" t="s">
        <v>62</v>
      </c>
      <c r="P135" s="1">
        <v>8168.51</v>
      </c>
    </row>
    <row r="136" spans="2:16" ht="12.75">
      <c r="B136" t="s">
        <v>36</v>
      </c>
      <c r="D136" t="s">
        <v>188</v>
      </c>
      <c r="H136" t="s">
        <v>84</v>
      </c>
      <c r="I136" t="s">
        <v>84</v>
      </c>
      <c r="J136" s="39" t="s">
        <v>84</v>
      </c>
      <c r="M136" s="165" t="s">
        <v>157</v>
      </c>
      <c r="N136" s="165"/>
      <c r="O136" t="s">
        <v>62</v>
      </c>
      <c r="P136" s="40">
        <v>3049.5</v>
      </c>
    </row>
    <row r="137" spans="4:16" ht="12.75">
      <c r="D137" t="s">
        <v>189</v>
      </c>
      <c r="H137" s="6" t="s">
        <v>8</v>
      </c>
      <c r="J137" s="87">
        <f>SUM(J134:J136)</f>
        <v>8670.25</v>
      </c>
      <c r="M137" s="158" t="s">
        <v>84</v>
      </c>
      <c r="N137" s="158"/>
      <c r="O137" t="s">
        <v>84</v>
      </c>
      <c r="P137" s="42" t="s">
        <v>84</v>
      </c>
    </row>
    <row r="138" spans="10:16" ht="12.75">
      <c r="J138" s="1"/>
      <c r="M138" s="167" t="s">
        <v>8</v>
      </c>
      <c r="N138" s="167"/>
      <c r="P138" s="87">
        <f>SUM(P133:P137)</f>
        <v>18408.010000000002</v>
      </c>
    </row>
    <row r="139" spans="1:12" ht="12.75">
      <c r="A139" s="46" t="s">
        <v>129</v>
      </c>
      <c r="B139" s="46"/>
      <c r="C139" s="46"/>
      <c r="D139" s="46"/>
      <c r="E139" s="46"/>
      <c r="L139" s="44"/>
    </row>
    <row r="140" spans="1:16" ht="12.75">
      <c r="A140" s="162" t="s">
        <v>153</v>
      </c>
      <c r="B140" s="162"/>
      <c r="C140" s="162"/>
      <c r="D140" s="162"/>
      <c r="E140" s="162"/>
      <c r="F140" s="160"/>
      <c r="G140" s="160"/>
      <c r="L140" s="165"/>
      <c r="M140" s="165"/>
      <c r="N140" s="165"/>
      <c r="O140" s="165"/>
      <c r="P140" s="1" t="s">
        <v>84</v>
      </c>
    </row>
    <row r="142" spans="10:16" ht="15.75">
      <c r="J142" s="168" t="s">
        <v>211</v>
      </c>
      <c r="K142" s="169"/>
      <c r="L142" s="169"/>
      <c r="M142" s="169"/>
      <c r="N142" s="169"/>
      <c r="O142" s="169"/>
      <c r="P142" s="147">
        <f>SUM(J78:J82:J85:J90:J96:J103:J120:J137:P80:P90:P94:P105:P119:P129:P138)</f>
        <v>1843772.1700000004</v>
      </c>
    </row>
    <row r="144" spans="1:17" ht="12.75">
      <c r="A144" t="s">
        <v>37</v>
      </c>
      <c r="G144" s="11" t="s">
        <v>118</v>
      </c>
      <c r="Q144" s="11" t="s">
        <v>116</v>
      </c>
    </row>
    <row r="146" ht="12.75">
      <c r="A146" t="s">
        <v>84</v>
      </c>
    </row>
    <row r="147" spans="3:5" ht="15.75">
      <c r="C147" s="139" t="s">
        <v>208</v>
      </c>
      <c r="D147" s="7"/>
      <c r="E147" s="7"/>
    </row>
    <row r="148" spans="3:4" ht="12.75">
      <c r="C148" s="11" t="s">
        <v>198</v>
      </c>
      <c r="D148" s="142"/>
    </row>
    <row r="149" spans="1:5" ht="12.75">
      <c r="A149" s="69" t="s">
        <v>0</v>
      </c>
      <c r="B149" s="53" t="s">
        <v>1</v>
      </c>
      <c r="C149" s="53" t="s">
        <v>1</v>
      </c>
      <c r="D149" s="53" t="s">
        <v>1</v>
      </c>
      <c r="E149" s="54" t="s">
        <v>1</v>
      </c>
    </row>
    <row r="150" spans="1:5" ht="12.75">
      <c r="A150" s="70" t="s">
        <v>9</v>
      </c>
      <c r="B150" s="55" t="s">
        <v>67</v>
      </c>
      <c r="C150" s="97" t="s">
        <v>68</v>
      </c>
      <c r="D150" s="55" t="s">
        <v>68</v>
      </c>
      <c r="E150" s="56" t="s">
        <v>68</v>
      </c>
    </row>
    <row r="151" spans="1:5" ht="12.75">
      <c r="A151" s="70"/>
      <c r="B151" s="57" t="s">
        <v>70</v>
      </c>
      <c r="C151" s="57" t="s">
        <v>71</v>
      </c>
      <c r="D151" s="57" t="s">
        <v>72</v>
      </c>
      <c r="E151" s="58" t="s">
        <v>72</v>
      </c>
    </row>
    <row r="152" spans="1:5" ht="12.75">
      <c r="A152" s="71"/>
      <c r="B152" s="61" t="s">
        <v>66</v>
      </c>
      <c r="C152" s="61" t="s">
        <v>51</v>
      </c>
      <c r="D152" s="61" t="s">
        <v>40</v>
      </c>
      <c r="E152" s="62" t="s">
        <v>51</v>
      </c>
    </row>
    <row r="153" spans="1:5" ht="12.75">
      <c r="A153" t="s">
        <v>15</v>
      </c>
      <c r="B153" s="63">
        <f>$I$47</f>
        <v>8.950899999999999</v>
      </c>
      <c r="C153" s="63">
        <f>$I$47</f>
        <v>8.950899999999999</v>
      </c>
      <c r="D153" s="63">
        <f>$I$47</f>
        <v>8.950899999999999</v>
      </c>
      <c r="E153" s="63">
        <f>$I$47</f>
        <v>8.950899999999999</v>
      </c>
    </row>
    <row r="154" spans="2:5" ht="12.75">
      <c r="B154" s="63"/>
      <c r="C154" s="63"/>
      <c r="D154" s="63"/>
      <c r="E154" s="63"/>
    </row>
    <row r="155" spans="1:5" ht="12.75">
      <c r="A155" t="s">
        <v>17</v>
      </c>
      <c r="B155" s="63">
        <f>$I$60</f>
        <v>4.923299999999999</v>
      </c>
      <c r="C155" s="63">
        <f>$I$60</f>
        <v>4.923299999999999</v>
      </c>
      <c r="D155" s="63">
        <f>$I$60</f>
        <v>4.923299999999999</v>
      </c>
      <c r="E155" s="63">
        <f>$I$60</f>
        <v>4.923299999999999</v>
      </c>
    </row>
    <row r="156" spans="2:5" ht="12.75">
      <c r="B156" s="63"/>
      <c r="C156" s="63"/>
      <c r="D156" s="63"/>
      <c r="E156" s="63"/>
    </row>
    <row r="157" spans="1:5" ht="12.75">
      <c r="A157" t="s">
        <v>20</v>
      </c>
      <c r="B157" s="63">
        <f>$Q$10</f>
        <v>1.8860999999999999</v>
      </c>
      <c r="C157" s="63">
        <f>$Q$16</f>
        <v>1.8393000000000002</v>
      </c>
      <c r="D157" s="63">
        <f>$Q$12</f>
        <v>0.8548</v>
      </c>
      <c r="E157" s="63">
        <f>$Q$16</f>
        <v>1.8393000000000002</v>
      </c>
    </row>
    <row r="158" spans="2:5" ht="12.75">
      <c r="B158" s="63"/>
      <c r="C158" s="63"/>
      <c r="D158" s="63"/>
      <c r="E158" s="63"/>
    </row>
    <row r="159" spans="1:5" ht="12.75">
      <c r="A159" t="s">
        <v>23</v>
      </c>
      <c r="B159" s="63">
        <f>$Q$21</f>
        <v>10</v>
      </c>
      <c r="C159" s="63">
        <f>$Q$22</f>
        <v>12.5</v>
      </c>
      <c r="D159" s="63">
        <f>$Q$23</f>
        <v>13.5782</v>
      </c>
      <c r="E159" s="63">
        <f>$Q$23</f>
        <v>13.5782</v>
      </c>
    </row>
    <row r="160" spans="2:5" ht="12.75">
      <c r="B160" s="63"/>
      <c r="C160" s="63"/>
      <c r="D160" s="63"/>
      <c r="E160" s="63"/>
    </row>
    <row r="161" spans="1:5" ht="12.75">
      <c r="A161" s="50" t="s">
        <v>26</v>
      </c>
      <c r="B161" s="92">
        <f>$P$57</f>
        <v>22.25</v>
      </c>
      <c r="C161" s="92">
        <f>$P$47</f>
        <v>21.2</v>
      </c>
      <c r="D161" s="92">
        <f>$P$47</f>
        <v>21.2</v>
      </c>
      <c r="E161" s="92">
        <f>$P$47</f>
        <v>21.2</v>
      </c>
    </row>
    <row r="162" spans="2:5" ht="12.75">
      <c r="B162" s="63"/>
      <c r="C162" s="63"/>
      <c r="D162" s="63"/>
      <c r="E162" s="63"/>
    </row>
    <row r="163" spans="1:6" ht="12.75">
      <c r="A163" t="s">
        <v>216</v>
      </c>
      <c r="B163" s="63">
        <f>$I$30</f>
        <v>1</v>
      </c>
      <c r="C163" s="63"/>
      <c r="D163" s="63"/>
      <c r="E163" s="63" t="s">
        <v>84</v>
      </c>
      <c r="F163" s="63"/>
    </row>
    <row r="164" spans="2:5" ht="12.75">
      <c r="B164" s="63"/>
      <c r="C164" s="63"/>
      <c r="D164" s="63"/>
      <c r="E164" s="63"/>
    </row>
    <row r="165" spans="1:5" ht="12.75">
      <c r="A165" t="s">
        <v>30</v>
      </c>
      <c r="B165" s="63">
        <f>$I$28</f>
        <v>0.4912</v>
      </c>
      <c r="C165" s="63">
        <f>$I$28</f>
        <v>0.4912</v>
      </c>
      <c r="D165" s="63">
        <f>$I$28</f>
        <v>0.4912</v>
      </c>
      <c r="E165" s="63">
        <f>$I$28</f>
        <v>0.4912</v>
      </c>
    </row>
    <row r="166" spans="2:5" ht="12.75">
      <c r="B166" s="63"/>
      <c r="C166" s="63"/>
      <c r="D166" s="63"/>
      <c r="E166" s="63"/>
    </row>
    <row r="167" spans="1:5" ht="12.75">
      <c r="A167" t="s">
        <v>112</v>
      </c>
      <c r="B167" s="63">
        <f>$P$42</f>
        <v>6</v>
      </c>
      <c r="C167" s="63">
        <f>$P$42</f>
        <v>6</v>
      </c>
      <c r="D167" s="63">
        <f>$P$42</f>
        <v>6</v>
      </c>
      <c r="E167" s="63">
        <f>$P$42</f>
        <v>6</v>
      </c>
    </row>
    <row r="168" spans="2:7" ht="12.75">
      <c r="B168" s="63"/>
      <c r="C168" s="63"/>
      <c r="D168" s="63"/>
      <c r="E168" s="63"/>
      <c r="F168" s="47"/>
      <c r="G168" s="47"/>
    </row>
    <row r="169" spans="1:7" ht="12.75">
      <c r="A169" s="66" t="s">
        <v>31</v>
      </c>
      <c r="B169" s="67">
        <f>SUM(B153:B168)</f>
        <v>55.5015</v>
      </c>
      <c r="C169" s="67">
        <f>SUM(C153:C168)</f>
        <v>55.9047</v>
      </c>
      <c r="D169" s="67">
        <f>SUM(D153:D168)</f>
        <v>55.9984</v>
      </c>
      <c r="E169" s="68">
        <f>SUM(E153:E168)</f>
        <v>56.982899999999994</v>
      </c>
      <c r="F169" s="47"/>
      <c r="G169" s="47"/>
    </row>
    <row r="172" spans="2:4" ht="12.75">
      <c r="B172" t="s">
        <v>32</v>
      </c>
      <c r="D172" t="s">
        <v>33</v>
      </c>
    </row>
    <row r="173" spans="2:4" ht="12.75">
      <c r="B173" t="s">
        <v>186</v>
      </c>
      <c r="D173" t="s">
        <v>35</v>
      </c>
    </row>
    <row r="174" spans="2:4" ht="12.75">
      <c r="B174" t="s">
        <v>36</v>
      </c>
      <c r="D174" t="s">
        <v>188</v>
      </c>
    </row>
    <row r="175" spans="4:17" ht="12.75">
      <c r="D175" t="s">
        <v>189</v>
      </c>
      <c r="Q175" t="s">
        <v>84</v>
      </c>
    </row>
    <row r="177" spans="1:5" ht="12.75">
      <c r="A177" s="46" t="s">
        <v>129</v>
      </c>
      <c r="B177" s="46"/>
      <c r="C177" s="46"/>
      <c r="D177" s="46"/>
      <c r="E177" s="46"/>
    </row>
    <row r="178" spans="1:7" ht="12.75">
      <c r="A178" s="162" t="s">
        <v>153</v>
      </c>
      <c r="B178" s="162"/>
      <c r="C178" s="162"/>
      <c r="D178" s="162"/>
      <c r="E178" s="162"/>
      <c r="F178" s="160"/>
      <c r="G178" s="160"/>
    </row>
    <row r="181" spans="1:7" ht="12.75">
      <c r="A181" t="s">
        <v>37</v>
      </c>
      <c r="C181" s="14"/>
      <c r="G181" s="11" t="s">
        <v>117</v>
      </c>
    </row>
    <row r="182" ht="12.75">
      <c r="C182" s="5"/>
    </row>
    <row r="183" ht="12.75">
      <c r="C183" s="5"/>
    </row>
    <row r="184" spans="3:7" ht="12.75">
      <c r="C184" s="5"/>
      <c r="G184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</sheetData>
  <mergeCells count="31">
    <mergeCell ref="J142:O142"/>
    <mergeCell ref="A31:G31"/>
    <mergeCell ref="A67:G67"/>
    <mergeCell ref="A103:G103"/>
    <mergeCell ref="A140:G140"/>
    <mergeCell ref="M84:N84"/>
    <mergeCell ref="M136:N136"/>
    <mergeCell ref="M126:N126"/>
    <mergeCell ref="L140:O140"/>
    <mergeCell ref="M137:N137"/>
    <mergeCell ref="M138:N138"/>
    <mergeCell ref="M119:N119"/>
    <mergeCell ref="M98:N98"/>
    <mergeCell ref="M134:N134"/>
    <mergeCell ref="M135:N135"/>
    <mergeCell ref="A178:G178"/>
    <mergeCell ref="M79:N79"/>
    <mergeCell ref="M80:N80"/>
    <mergeCell ref="M97:N97"/>
    <mergeCell ref="M87:N87"/>
    <mergeCell ref="M88:N88"/>
    <mergeCell ref="M92:N92"/>
    <mergeCell ref="M93:N93"/>
    <mergeCell ref="M117:N117"/>
    <mergeCell ref="M129:N129"/>
    <mergeCell ref="K37:L37"/>
    <mergeCell ref="J2:N2"/>
    <mergeCell ref="K1:M1"/>
    <mergeCell ref="M77:N77"/>
    <mergeCell ref="K74:L74"/>
    <mergeCell ref="K39:L39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8"/>
  <sheetViews>
    <sheetView workbookViewId="0" topLeftCell="A34">
      <selection activeCell="C17" sqref="C17"/>
    </sheetView>
  </sheetViews>
  <sheetFormatPr defaultColWidth="9.140625" defaultRowHeight="12.75"/>
  <cols>
    <col min="1" max="1" width="38.7109375" style="0" customWidth="1"/>
    <col min="2" max="5" width="15.7109375" style="0" customWidth="1"/>
  </cols>
  <sheetData>
    <row r="1" spans="1:3" ht="15.75">
      <c r="A1" s="170" t="s">
        <v>148</v>
      </c>
      <c r="B1" s="165"/>
      <c r="C1" s="165"/>
    </row>
    <row r="3" spans="1:4" ht="12.75">
      <c r="A3" s="8" t="s">
        <v>65</v>
      </c>
      <c r="B3" s="11" t="s">
        <v>183</v>
      </c>
      <c r="C3" s="11" t="s">
        <v>184</v>
      </c>
      <c r="D3" s="8" t="s">
        <v>185</v>
      </c>
    </row>
    <row r="4" ht="12.75">
      <c r="B4" s="2"/>
    </row>
    <row r="5" spans="1:4" ht="12.75">
      <c r="A5" s="8" t="s">
        <v>86</v>
      </c>
      <c r="B5" s="10">
        <v>548421786</v>
      </c>
      <c r="C5">
        <v>7.7676</v>
      </c>
      <c r="D5" s="15">
        <f>(B5*C5/1000)</f>
        <v>4259921.0649336</v>
      </c>
    </row>
    <row r="6" spans="1:4" ht="12.75">
      <c r="A6" s="19" t="s">
        <v>85</v>
      </c>
      <c r="B6" s="20">
        <v>1582215</v>
      </c>
      <c r="C6" s="21">
        <v>8.3464</v>
      </c>
      <c r="D6" s="22">
        <f aca="true" t="shared" si="0" ref="D6:D46">(B6*C6/1000)</f>
        <v>13205.799275999998</v>
      </c>
    </row>
    <row r="7" spans="1:4" ht="13.5" thickBot="1">
      <c r="A7" t="s">
        <v>73</v>
      </c>
      <c r="B7" s="13">
        <f>B5+B6</f>
        <v>550004001</v>
      </c>
      <c r="D7" s="16">
        <f>SUM(D5:D6)</f>
        <v>4273126.8642096</v>
      </c>
    </row>
    <row r="8" spans="2:4" ht="13.5" thickTop="1">
      <c r="B8" s="10"/>
      <c r="D8" s="15"/>
    </row>
    <row r="9" spans="1:4" ht="12.75">
      <c r="A9" s="8" t="s">
        <v>87</v>
      </c>
      <c r="B9" s="10">
        <v>15142842</v>
      </c>
      <c r="C9">
        <v>0.8852</v>
      </c>
      <c r="D9" s="15">
        <f t="shared" si="0"/>
        <v>13404.4437384</v>
      </c>
    </row>
    <row r="10" spans="1:10" ht="12.75">
      <c r="A10" s="19" t="s">
        <v>85</v>
      </c>
      <c r="B10" s="20">
        <v>244423</v>
      </c>
      <c r="C10" s="21">
        <v>1.8659</v>
      </c>
      <c r="D10" s="22">
        <f t="shared" si="0"/>
        <v>456.0688757</v>
      </c>
      <c r="E10" s="48" t="s">
        <v>132</v>
      </c>
      <c r="F10" s="48"/>
      <c r="G10" s="48"/>
      <c r="H10" s="48"/>
      <c r="I10" s="48"/>
      <c r="J10" s="48"/>
    </row>
    <row r="11" spans="1:4" ht="13.5" thickBot="1">
      <c r="A11" t="s">
        <v>74</v>
      </c>
      <c r="B11" s="13">
        <f>B9+B10</f>
        <v>15387265</v>
      </c>
      <c r="D11" s="16">
        <f>SUM(D9:D10)</f>
        <v>13860.5126141</v>
      </c>
    </row>
    <row r="12" spans="2:4" ht="13.5" thickTop="1">
      <c r="B12" s="10"/>
      <c r="D12" s="15"/>
    </row>
    <row r="13" spans="1:4" ht="12.75">
      <c r="A13" s="8" t="s">
        <v>88</v>
      </c>
      <c r="B13" s="10">
        <v>23406377</v>
      </c>
      <c r="C13" s="12">
        <v>0.7636</v>
      </c>
      <c r="D13" s="15">
        <f>(B13*C13/1000)</f>
        <v>17873.109477199996</v>
      </c>
    </row>
    <row r="14" spans="1:4" ht="12.75">
      <c r="A14" s="19" t="s">
        <v>85</v>
      </c>
      <c r="B14" s="23">
        <v>424350</v>
      </c>
      <c r="C14" s="19">
        <v>0.7985</v>
      </c>
      <c r="D14" s="24">
        <f t="shared" si="0"/>
        <v>338.84347499999996</v>
      </c>
    </row>
    <row r="15" spans="1:4" ht="13.5" thickBot="1">
      <c r="A15" t="s">
        <v>75</v>
      </c>
      <c r="B15" s="13">
        <f>SUM(B13:B14)</f>
        <v>23830727</v>
      </c>
      <c r="D15" s="16">
        <f>SUM(D13:D14)</f>
        <v>18211.952952199998</v>
      </c>
    </row>
    <row r="16" spans="2:6" ht="13.5" thickTop="1">
      <c r="B16" s="10"/>
      <c r="D16" s="15"/>
      <c r="F16" t="s">
        <v>84</v>
      </c>
    </row>
    <row r="17" spans="1:4" ht="12.75">
      <c r="A17" s="8" t="s">
        <v>89</v>
      </c>
      <c r="B17" s="10">
        <v>41382441</v>
      </c>
      <c r="C17">
        <v>3.7356</v>
      </c>
      <c r="D17" s="15">
        <f t="shared" si="0"/>
        <v>154588.24659959998</v>
      </c>
    </row>
    <row r="18" spans="1:4" ht="12.75">
      <c r="A18" s="19" t="s">
        <v>85</v>
      </c>
      <c r="B18" s="20">
        <v>287370</v>
      </c>
      <c r="C18" s="21">
        <v>1.8446</v>
      </c>
      <c r="D18" s="25">
        <f t="shared" si="0"/>
        <v>530.082702</v>
      </c>
    </row>
    <row r="19" spans="1:4" ht="13.5" thickBot="1">
      <c r="A19" t="s">
        <v>76</v>
      </c>
      <c r="B19" s="13">
        <f>B17+B18</f>
        <v>41669811</v>
      </c>
      <c r="D19" s="17">
        <f>SUM(D17:D18)</f>
        <v>155118.3293016</v>
      </c>
    </row>
    <row r="20" spans="2:4" ht="13.5" thickTop="1">
      <c r="B20" s="10"/>
      <c r="D20" s="15"/>
    </row>
    <row r="21" spans="1:4" ht="12.75">
      <c r="A21" s="8" t="s">
        <v>90</v>
      </c>
      <c r="B21" s="10">
        <v>29588701</v>
      </c>
      <c r="C21" s="3">
        <v>1.8135</v>
      </c>
      <c r="D21" s="15">
        <f t="shared" si="0"/>
        <v>53659.109263499995</v>
      </c>
    </row>
    <row r="22" spans="1:10" ht="12.75">
      <c r="A22" s="19" t="s">
        <v>85</v>
      </c>
      <c r="B22" s="26">
        <v>10224</v>
      </c>
      <c r="C22" s="27">
        <v>2.8541</v>
      </c>
      <c r="D22" s="25">
        <f t="shared" si="0"/>
        <v>29.1803184</v>
      </c>
      <c r="E22" s="48" t="s">
        <v>132</v>
      </c>
      <c r="F22" s="48"/>
      <c r="G22" s="48"/>
      <c r="H22" s="48"/>
      <c r="I22" s="48"/>
      <c r="J22" s="48"/>
    </row>
    <row r="23" spans="1:4" ht="13.5" thickBot="1">
      <c r="A23" t="s">
        <v>77</v>
      </c>
      <c r="B23" s="13">
        <f>B21+B22</f>
        <v>29598925</v>
      </c>
      <c r="D23" s="16">
        <f>SUM(D21:D22)</f>
        <v>53688.2895819</v>
      </c>
    </row>
    <row r="24" spans="2:5" ht="13.5" thickTop="1">
      <c r="B24" s="10"/>
      <c r="D24" s="15"/>
      <c r="E24" t="s">
        <v>84</v>
      </c>
    </row>
    <row r="25" spans="1:4" ht="12.75">
      <c r="A25" s="8" t="s">
        <v>91</v>
      </c>
      <c r="B25" s="10">
        <v>53091532</v>
      </c>
      <c r="C25">
        <v>1.8853</v>
      </c>
      <c r="D25" s="15">
        <f t="shared" si="0"/>
        <v>100093.4652796</v>
      </c>
    </row>
    <row r="26" spans="1:10" ht="12.75">
      <c r="A26" s="19" t="s">
        <v>85</v>
      </c>
      <c r="B26" s="26">
        <v>6816</v>
      </c>
      <c r="C26" s="21">
        <v>2.9007</v>
      </c>
      <c r="D26" s="25">
        <f t="shared" si="0"/>
        <v>19.7711712</v>
      </c>
      <c r="E26" s="48" t="s">
        <v>132</v>
      </c>
      <c r="F26" s="48"/>
      <c r="G26" s="48"/>
      <c r="H26" s="48"/>
      <c r="I26" s="48"/>
      <c r="J26" s="48"/>
    </row>
    <row r="27" spans="1:4" ht="13.5" thickBot="1">
      <c r="A27" t="s">
        <v>78</v>
      </c>
      <c r="B27" s="13">
        <f>B25+B26</f>
        <v>53098348</v>
      </c>
      <c r="D27" s="16">
        <f>SUM(D25:D26)</f>
        <v>100113.2364508</v>
      </c>
    </row>
    <row r="28" spans="2:4" ht="13.5" thickTop="1">
      <c r="B28" s="10"/>
      <c r="D28" s="15"/>
    </row>
    <row r="29" spans="1:4" ht="12.75">
      <c r="A29" s="8" t="s">
        <v>92</v>
      </c>
      <c r="B29" s="10">
        <v>47262594</v>
      </c>
      <c r="C29" s="3">
        <v>5.792</v>
      </c>
      <c r="D29" s="15">
        <f t="shared" si="0"/>
        <v>273744.944448</v>
      </c>
    </row>
    <row r="30" spans="1:4" ht="12.75">
      <c r="A30" s="19" t="s">
        <v>85</v>
      </c>
      <c r="B30" s="26">
        <v>104167</v>
      </c>
      <c r="C30" s="28">
        <v>3.8329</v>
      </c>
      <c r="D30" s="24">
        <f t="shared" si="0"/>
        <v>399.2616943</v>
      </c>
    </row>
    <row r="31" spans="1:4" ht="13.5" thickBot="1">
      <c r="A31" t="s">
        <v>79</v>
      </c>
      <c r="B31" s="13">
        <f>B29+B30</f>
        <v>47366761</v>
      </c>
      <c r="C31" s="3" t="s">
        <v>84</v>
      </c>
      <c r="D31" s="18">
        <f>D29+D30</f>
        <v>274144.2061423</v>
      </c>
    </row>
    <row r="32" spans="2:4" ht="13.5" thickTop="1">
      <c r="B32" s="10" t="s">
        <v>84</v>
      </c>
      <c r="C32" s="3"/>
      <c r="D32" s="15" t="s">
        <v>84</v>
      </c>
    </row>
    <row r="33" spans="1:4" ht="12.75">
      <c r="A33" s="8" t="s">
        <v>93</v>
      </c>
      <c r="B33" s="10">
        <v>79363523</v>
      </c>
      <c r="C33" s="3">
        <v>2.8142</v>
      </c>
      <c r="D33" s="15">
        <f t="shared" si="0"/>
        <v>223344.82642660002</v>
      </c>
    </row>
    <row r="34" spans="1:4" ht="12.75">
      <c r="A34" s="19" t="s">
        <v>85</v>
      </c>
      <c r="B34" s="26">
        <v>94763</v>
      </c>
      <c r="C34" s="28">
        <v>2.8614</v>
      </c>
      <c r="D34" s="24">
        <f t="shared" si="0"/>
        <v>271.1548482</v>
      </c>
    </row>
    <row r="35" spans="1:4" ht="13.5" thickBot="1">
      <c r="A35" t="s">
        <v>80</v>
      </c>
      <c r="B35" s="13">
        <f>B33+B34</f>
        <v>79458286</v>
      </c>
      <c r="C35" s="3"/>
      <c r="D35" s="16">
        <f>D33+D34</f>
        <v>223615.98127480003</v>
      </c>
    </row>
    <row r="36" spans="2:4" ht="13.5" thickTop="1">
      <c r="B36" s="10"/>
      <c r="C36" s="3"/>
      <c r="D36" s="15"/>
    </row>
    <row r="37" spans="1:4" ht="12.75">
      <c r="A37" s="8" t="s">
        <v>94</v>
      </c>
      <c r="B37" s="10">
        <v>50451813</v>
      </c>
      <c r="C37" s="3">
        <v>0.8779</v>
      </c>
      <c r="D37" s="15">
        <f t="shared" si="0"/>
        <v>44291.6466327</v>
      </c>
    </row>
    <row r="38" spans="1:4" ht="12.75">
      <c r="A38" s="19" t="s">
        <v>85</v>
      </c>
      <c r="B38" s="26">
        <v>155878</v>
      </c>
      <c r="C38" s="28">
        <v>0.904</v>
      </c>
      <c r="D38" s="24">
        <f t="shared" si="0"/>
        <v>140.913712</v>
      </c>
    </row>
    <row r="39" spans="1:4" ht="13.5" thickBot="1">
      <c r="A39" t="s">
        <v>81</v>
      </c>
      <c r="B39" s="13">
        <v>40171093</v>
      </c>
      <c r="C39" s="3"/>
      <c r="D39" s="16">
        <f>D37+D38</f>
        <v>44432.5603447</v>
      </c>
    </row>
    <row r="40" spans="2:4" ht="13.5" thickTop="1">
      <c r="B40" s="10"/>
      <c r="C40" s="3"/>
      <c r="D40" s="15"/>
    </row>
    <row r="41" spans="1:4" ht="12.75">
      <c r="A41" s="8" t="s">
        <v>95</v>
      </c>
      <c r="B41" s="10">
        <v>69632527</v>
      </c>
      <c r="C41" s="3">
        <v>3.1775</v>
      </c>
      <c r="D41" s="15">
        <f t="shared" si="0"/>
        <v>221257.35454250002</v>
      </c>
    </row>
    <row r="42" spans="1:4" ht="12.75">
      <c r="A42" s="19" t="s">
        <v>85</v>
      </c>
      <c r="B42" s="23">
        <v>235492</v>
      </c>
      <c r="C42" s="28">
        <v>2.2476</v>
      </c>
      <c r="D42" s="24">
        <f t="shared" si="0"/>
        <v>529.2918192</v>
      </c>
    </row>
    <row r="43" spans="1:4" ht="13.5" thickBot="1">
      <c r="A43" t="s">
        <v>82</v>
      </c>
      <c r="B43" s="13">
        <f>SUM(B41:B42)</f>
        <v>69868019</v>
      </c>
      <c r="C43" s="3"/>
      <c r="D43" s="18">
        <f>SUM(D41:D42)</f>
        <v>221786.64636170003</v>
      </c>
    </row>
    <row r="44" spans="2:4" ht="13.5" thickTop="1">
      <c r="B44" s="10"/>
      <c r="C44" s="3"/>
      <c r="D44" s="15"/>
    </row>
    <row r="45" spans="1:4" ht="12.75">
      <c r="A45" s="8" t="s">
        <v>96</v>
      </c>
      <c r="B45" s="10">
        <v>36333149</v>
      </c>
      <c r="C45" s="3">
        <v>15.8612</v>
      </c>
      <c r="D45" s="15">
        <f t="shared" si="0"/>
        <v>576287.3429188</v>
      </c>
    </row>
    <row r="46" spans="1:4" ht="12.75">
      <c r="A46" s="19" t="s">
        <v>85</v>
      </c>
      <c r="B46" s="26">
        <v>18732</v>
      </c>
      <c r="C46" s="28">
        <v>15.8612</v>
      </c>
      <c r="D46" s="24">
        <f t="shared" si="0"/>
        <v>297.1119984</v>
      </c>
    </row>
    <row r="47" spans="1:4" ht="13.5" thickBot="1">
      <c r="A47" t="s">
        <v>83</v>
      </c>
      <c r="B47" s="13">
        <f>SUM(B45:B46)</f>
        <v>36351881</v>
      </c>
      <c r="C47" s="3"/>
      <c r="D47" s="18">
        <f>SUM(D45:D46)</f>
        <v>576584.4549171999</v>
      </c>
    </row>
    <row r="48" spans="2:4" ht="13.5" thickTop="1">
      <c r="B48" s="72"/>
      <c r="C48" s="3"/>
      <c r="D48" s="73"/>
    </row>
    <row r="49" spans="2:4" ht="12.75">
      <c r="B49" s="72"/>
      <c r="C49" s="3"/>
      <c r="D49" s="73"/>
    </row>
    <row r="50" ht="12.75">
      <c r="C50" s="14"/>
    </row>
    <row r="51" spans="1:4" ht="12.75">
      <c r="A51" s="8" t="s">
        <v>98</v>
      </c>
      <c r="B51" s="30">
        <v>55160499</v>
      </c>
      <c r="C51" s="3">
        <v>5.3</v>
      </c>
      <c r="D51" s="32">
        <f>(B51*C51/1000)</f>
        <v>292350.6447</v>
      </c>
    </row>
    <row r="52" spans="1:4" ht="12.75">
      <c r="A52" s="19" t="s">
        <v>85</v>
      </c>
      <c r="B52" s="33">
        <v>99566</v>
      </c>
      <c r="C52" s="28">
        <v>5.75</v>
      </c>
      <c r="D52" s="24">
        <f>(B52*C52/1000)</f>
        <v>572.5045</v>
      </c>
    </row>
    <row r="53" spans="1:4" ht="13.5" thickBot="1">
      <c r="A53" t="s">
        <v>97</v>
      </c>
      <c r="B53" s="13">
        <f>SUM(B51:B52)</f>
        <v>55260065</v>
      </c>
      <c r="C53" s="3"/>
      <c r="D53" s="18">
        <f>SUM(D51:D52)</f>
        <v>292923.1492</v>
      </c>
    </row>
    <row r="54" spans="2:4" ht="13.5" thickTop="1">
      <c r="B54" s="30"/>
      <c r="C54" s="3"/>
      <c r="D54" s="15"/>
    </row>
    <row r="55" spans="1:5" ht="12.75">
      <c r="A55" s="8" t="s">
        <v>100</v>
      </c>
      <c r="B55" s="30">
        <v>188577112</v>
      </c>
      <c r="C55" s="3">
        <v>2.86</v>
      </c>
      <c r="D55" s="32">
        <f>(B55*C55/1000)</f>
        <v>539330.5403199999</v>
      </c>
      <c r="E55" t="s">
        <v>84</v>
      </c>
    </row>
    <row r="56" spans="1:4" ht="12.75">
      <c r="A56" s="19" t="s">
        <v>85</v>
      </c>
      <c r="B56" s="33">
        <v>686458</v>
      </c>
      <c r="C56" s="28">
        <v>2.86</v>
      </c>
      <c r="D56" s="24">
        <f>(B56*C56/1000)</f>
        <v>1963.2698799999998</v>
      </c>
    </row>
    <row r="57" spans="1:4" ht="13.5" thickBot="1">
      <c r="A57" t="s">
        <v>99</v>
      </c>
      <c r="B57" s="31">
        <f>SUM(B55:B56)</f>
        <v>189263570</v>
      </c>
      <c r="C57" s="3"/>
      <c r="D57" s="16">
        <f>SUM(D55:D56)</f>
        <v>541293.8102</v>
      </c>
    </row>
    <row r="58" spans="2:4" ht="13.5" thickTop="1">
      <c r="B58" s="30"/>
      <c r="C58" s="3"/>
      <c r="D58" s="15"/>
    </row>
    <row r="59" spans="1:4" ht="12.75">
      <c r="A59" s="8" t="s">
        <v>103</v>
      </c>
      <c r="B59" s="30">
        <v>284163480</v>
      </c>
      <c r="C59" s="3">
        <v>7</v>
      </c>
      <c r="D59" s="32">
        <f>(B59*C59/1000)</f>
        <v>1989144.36</v>
      </c>
    </row>
    <row r="60" spans="1:4" ht="12.75">
      <c r="A60" s="19" t="s">
        <v>85</v>
      </c>
      <c r="B60" s="33">
        <v>569389</v>
      </c>
      <c r="C60" s="28">
        <v>7</v>
      </c>
      <c r="D60" s="24">
        <f>(B60*C60/1000)</f>
        <v>3985.723</v>
      </c>
    </row>
    <row r="61" spans="1:4" ht="13.5" thickBot="1">
      <c r="A61" t="s">
        <v>101</v>
      </c>
      <c r="B61" s="31">
        <f>SUM(B59:B60)</f>
        <v>284732869</v>
      </c>
      <c r="C61" s="3"/>
      <c r="D61" s="16">
        <f>SUM(D59:D60)</f>
        <v>1993130.083</v>
      </c>
    </row>
    <row r="62" spans="2:4" ht="13.5" thickTop="1">
      <c r="B62" s="30"/>
      <c r="C62" s="3"/>
      <c r="D62" s="15"/>
    </row>
    <row r="63" spans="1:4" ht="12.75">
      <c r="A63" s="8" t="s">
        <v>104</v>
      </c>
      <c r="B63" s="30">
        <v>484418789</v>
      </c>
      <c r="C63" s="3">
        <v>1.7452</v>
      </c>
      <c r="D63" s="32">
        <f>(B63*C63/1000)</f>
        <v>845407.6705628</v>
      </c>
    </row>
    <row r="64" spans="1:4" ht="12.75">
      <c r="A64" s="19" t="s">
        <v>85</v>
      </c>
      <c r="B64" s="33">
        <v>226802</v>
      </c>
      <c r="C64" s="28">
        <v>1.8</v>
      </c>
      <c r="D64" s="24">
        <f>(B64*C64/1000)</f>
        <v>408.2436</v>
      </c>
    </row>
    <row r="65" spans="1:4" ht="13.5" thickBot="1">
      <c r="A65" t="s">
        <v>102</v>
      </c>
      <c r="B65" s="31">
        <f>SUM(B63:B64)</f>
        <v>484645591</v>
      </c>
      <c r="C65" s="3"/>
      <c r="D65" s="16">
        <f>SUM(D63:D64)</f>
        <v>845815.9141628001</v>
      </c>
    </row>
    <row r="66" spans="2:4" ht="13.5" thickTop="1">
      <c r="B66" s="30"/>
      <c r="C66" s="3"/>
      <c r="D66" s="15"/>
    </row>
    <row r="67" spans="1:4" ht="12.75">
      <c r="A67" s="8" t="s">
        <v>107</v>
      </c>
      <c r="B67" s="30">
        <v>3433372975</v>
      </c>
      <c r="C67" s="3">
        <v>4.9233</v>
      </c>
      <c r="D67" s="32">
        <f>(B67*C67/1000)</f>
        <v>16903525.1678175</v>
      </c>
    </row>
    <row r="68" spans="1:4" ht="12.75">
      <c r="A68" s="19" t="s">
        <v>85</v>
      </c>
      <c r="B68" s="33">
        <v>1355413</v>
      </c>
      <c r="C68" s="28">
        <v>4.9458</v>
      </c>
      <c r="D68" s="24">
        <f>(B68*C68/1000)</f>
        <v>6703.601615400001</v>
      </c>
    </row>
    <row r="69" spans="1:4" ht="13.5" thickBot="1">
      <c r="A69" t="s">
        <v>105</v>
      </c>
      <c r="B69" s="31">
        <f>SUM(B67:B68)</f>
        <v>3434728388</v>
      </c>
      <c r="C69" s="3"/>
      <c r="D69" s="16">
        <f>SUM(D67)</f>
        <v>16903525.1678175</v>
      </c>
    </row>
    <row r="70" spans="2:4" ht="13.5" thickTop="1">
      <c r="B70" s="30"/>
      <c r="C70" s="3"/>
      <c r="D70" s="15"/>
    </row>
    <row r="71" spans="1:4" ht="12.75">
      <c r="A71" s="8" t="s">
        <v>108</v>
      </c>
      <c r="B71" s="30">
        <v>45345051</v>
      </c>
      <c r="C71" s="3">
        <v>0.851</v>
      </c>
      <c r="D71" s="32">
        <f>(B71*C71/1000)</f>
        <v>38588.638401000004</v>
      </c>
    </row>
    <row r="72" spans="1:4" ht="12.75">
      <c r="A72" s="19" t="s">
        <v>85</v>
      </c>
      <c r="B72" s="33">
        <v>226802</v>
      </c>
      <c r="C72" s="28">
        <v>0.8694</v>
      </c>
      <c r="D72" s="24">
        <f>(B72*C72/1000)</f>
        <v>197.18165879999998</v>
      </c>
    </row>
    <row r="73" spans="1:4" ht="13.5" thickBot="1">
      <c r="A73" t="s">
        <v>106</v>
      </c>
      <c r="B73" s="31">
        <f>SUM(B71:B72)</f>
        <v>45571853</v>
      </c>
      <c r="C73" s="3"/>
      <c r="D73" s="16">
        <f>SUM(D71:D72)</f>
        <v>38785.820059800004</v>
      </c>
    </row>
    <row r="74" spans="2:4" ht="13.5" thickTop="1">
      <c r="B74" s="30"/>
      <c r="C74" s="3"/>
      <c r="D74" s="15"/>
    </row>
    <row r="75" spans="1:4" ht="12.75">
      <c r="A75" s="8" t="s">
        <v>110</v>
      </c>
      <c r="B75" s="30">
        <v>155675422</v>
      </c>
      <c r="C75" s="3">
        <v>0.9488</v>
      </c>
      <c r="D75" s="32">
        <f>(B75*C75/1000)</f>
        <v>147704.8403936</v>
      </c>
    </row>
    <row r="76" spans="1:4" ht="12.75">
      <c r="A76" s="19" t="s">
        <v>85</v>
      </c>
      <c r="B76" s="33">
        <v>400865</v>
      </c>
      <c r="C76" s="28">
        <v>0.9605</v>
      </c>
      <c r="D76" s="24">
        <f>(B76*C76/1000)</f>
        <v>385.03083250000003</v>
      </c>
    </row>
    <row r="77" spans="1:4" ht="13.5" thickBot="1">
      <c r="A77" t="s">
        <v>109</v>
      </c>
      <c r="B77" s="31">
        <f>SUM(B75:B76)</f>
        <v>156076287</v>
      </c>
      <c r="C77" s="3"/>
      <c r="D77" s="16">
        <f>SUM(D75:D76)</f>
        <v>148089.8712261</v>
      </c>
    </row>
    <row r="78" spans="2:4" ht="13.5" thickTop="1">
      <c r="B78" s="30"/>
      <c r="C78" s="3"/>
      <c r="D78" s="15"/>
    </row>
    <row r="79" spans="1:5" ht="12.75">
      <c r="A79" s="8" t="s">
        <v>122</v>
      </c>
      <c r="B79" s="30">
        <v>1685157810</v>
      </c>
      <c r="C79" s="3">
        <v>0.4909</v>
      </c>
      <c r="D79" s="32">
        <f>(B79*C79/1000)</f>
        <v>827243.968929</v>
      </c>
      <c r="E79" t="s">
        <v>84</v>
      </c>
    </row>
    <row r="80" spans="1:4" ht="12.75">
      <c r="A80" s="19" t="s">
        <v>85</v>
      </c>
      <c r="B80" s="20">
        <v>1582215</v>
      </c>
      <c r="C80" s="28">
        <v>0.5</v>
      </c>
      <c r="D80" s="24">
        <f>(B80*C80/1000)</f>
        <v>791.1075</v>
      </c>
    </row>
    <row r="81" spans="1:4" ht="13.5" thickBot="1">
      <c r="A81" t="s">
        <v>111</v>
      </c>
      <c r="B81" s="31">
        <f>SUM(B79:B80)</f>
        <v>1686740025</v>
      </c>
      <c r="C81" s="3"/>
      <c r="D81" s="16">
        <f>SUM(D79:D80)</f>
        <v>828035.076429</v>
      </c>
    </row>
    <row r="82" spans="2:4" ht="13.5" thickTop="1">
      <c r="B82" s="30"/>
      <c r="C82" s="3"/>
      <c r="D82" s="15"/>
    </row>
    <row r="83" spans="2:4" ht="12.75">
      <c r="B83" s="30"/>
      <c r="C83" s="3"/>
      <c r="D83" s="15"/>
    </row>
    <row r="84" spans="1:4" ht="15">
      <c r="A84" s="90" t="s">
        <v>147</v>
      </c>
      <c r="B84" s="30"/>
      <c r="C84" s="3"/>
      <c r="D84" s="91">
        <f>D6+D10+D14+D18+D22+D26+D30+D34+D38+D42+D46+D52+D56+D60+D64+D68+D72+D76+D80</f>
        <v>31224.142477100002</v>
      </c>
    </row>
    <row r="85" spans="2:4" ht="12.75">
      <c r="B85" s="30"/>
      <c r="C85" s="3"/>
      <c r="D85" s="15"/>
    </row>
    <row r="86" spans="2:4" ht="12.75">
      <c r="B86" s="30"/>
      <c r="C86" s="3"/>
      <c r="D86" s="15"/>
    </row>
    <row r="87" spans="2:4" ht="12.75">
      <c r="B87" s="30"/>
      <c r="C87" s="3"/>
      <c r="D87" s="15"/>
    </row>
    <row r="88" spans="2:4" ht="12.75">
      <c r="B88" s="30"/>
      <c r="C88" s="3"/>
      <c r="D88" s="15"/>
    </row>
    <row r="89" spans="2:4" ht="12.75">
      <c r="B89" s="30"/>
      <c r="C89" s="3"/>
      <c r="D89" s="15"/>
    </row>
    <row r="90" spans="2:4" ht="12.75">
      <c r="B90" s="30"/>
      <c r="C90" s="3"/>
      <c r="D90" s="15"/>
    </row>
    <row r="91" spans="2:4" ht="12.75">
      <c r="B91" s="30"/>
      <c r="C91" s="3"/>
      <c r="D91" s="15"/>
    </row>
    <row r="92" spans="2:4" ht="12.75">
      <c r="B92" s="30"/>
      <c r="C92" s="3"/>
      <c r="D92" s="15"/>
    </row>
    <row r="93" spans="2:4" ht="12.75">
      <c r="B93" s="30"/>
      <c r="C93" s="3"/>
      <c r="D93" s="15"/>
    </row>
    <row r="94" spans="2:4" ht="12.75">
      <c r="B94" s="30"/>
      <c r="C94" s="3"/>
      <c r="D94" s="15"/>
    </row>
    <row r="95" spans="2:4" ht="12.75">
      <c r="B95" s="30"/>
      <c r="C95" s="3"/>
      <c r="D95" s="15"/>
    </row>
    <row r="96" spans="2:4" ht="12.75">
      <c r="B96" s="30"/>
      <c r="C96" s="3"/>
      <c r="D96" s="15"/>
    </row>
    <row r="97" spans="2:4" ht="12.75">
      <c r="B97" s="30"/>
      <c r="C97" s="3"/>
      <c r="D97" s="15"/>
    </row>
    <row r="98" spans="2:4" ht="12.75">
      <c r="B98" s="30"/>
      <c r="D98" s="15"/>
    </row>
    <row r="99" spans="2:4" ht="12.75">
      <c r="B99" s="30"/>
      <c r="D99" s="15"/>
    </row>
    <row r="100" spans="2:4" ht="12.75">
      <c r="B100" s="30"/>
      <c r="D100" s="15"/>
    </row>
    <row r="101" spans="2:4" ht="12.75">
      <c r="B101" s="30"/>
      <c r="D101" s="15"/>
    </row>
    <row r="102" spans="2:4" ht="12.75">
      <c r="B102" s="30"/>
      <c r="D102" s="15"/>
    </row>
    <row r="103" spans="2:4" ht="12.75">
      <c r="B103" s="30"/>
      <c r="D103" s="15"/>
    </row>
    <row r="104" spans="2:4" ht="12.75">
      <c r="B104" s="30"/>
      <c r="D104" s="15"/>
    </row>
    <row r="105" spans="2:4" ht="12.75">
      <c r="B105" s="30"/>
      <c r="D105" s="15"/>
    </row>
    <row r="106" ht="12.75">
      <c r="B106" s="30"/>
    </row>
    <row r="107" ht="12.75">
      <c r="B107" s="30"/>
    </row>
    <row r="108" ht="12.75">
      <c r="B108" s="30"/>
    </row>
    <row r="109" ht="12.75">
      <c r="B109" s="30"/>
    </row>
    <row r="110" ht="12.75">
      <c r="B110" s="30"/>
    </row>
    <row r="111" ht="12.75">
      <c r="B111" s="30"/>
    </row>
    <row r="112" ht="12.75">
      <c r="B112" s="30"/>
    </row>
    <row r="113" ht="12.75">
      <c r="B113" s="30"/>
    </row>
    <row r="114" ht="12.75">
      <c r="B114" s="30"/>
    </row>
    <row r="115" ht="12.75">
      <c r="B115" s="30"/>
    </row>
    <row r="116" ht="12.75">
      <c r="B116" s="30"/>
    </row>
    <row r="117" ht="12.75">
      <c r="B117" s="30"/>
    </row>
    <row r="118" ht="12.75">
      <c r="B118" s="30"/>
    </row>
    <row r="119" ht="12.75">
      <c r="B119" s="30"/>
    </row>
    <row r="120" ht="12.75">
      <c r="B120" s="30"/>
    </row>
    <row r="121" ht="12.75">
      <c r="B121" s="30"/>
    </row>
    <row r="122" ht="12.75">
      <c r="B122" s="30"/>
    </row>
    <row r="123" ht="12.75">
      <c r="B123" s="30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  <row r="237" ht="12.75">
      <c r="B237" s="29"/>
    </row>
    <row r="238" ht="12.75">
      <c r="B238" s="29"/>
    </row>
    <row r="239" ht="12.75">
      <c r="B239" s="29"/>
    </row>
    <row r="240" ht="12.75">
      <c r="B240" s="29"/>
    </row>
    <row r="241" ht="12.75">
      <c r="B241" s="29"/>
    </row>
    <row r="242" ht="12.75">
      <c r="B242" s="29"/>
    </row>
    <row r="243" ht="12.75">
      <c r="B243" s="29"/>
    </row>
    <row r="244" ht="12.75">
      <c r="B244" s="29"/>
    </row>
    <row r="245" ht="12.75">
      <c r="B245" s="29"/>
    </row>
    <row r="246" ht="12.75">
      <c r="B246" s="29"/>
    </row>
    <row r="247" ht="12.75">
      <c r="B247" s="29"/>
    </row>
    <row r="248" ht="12.75">
      <c r="B248" s="29"/>
    </row>
    <row r="249" ht="12.75">
      <c r="B249" s="29"/>
    </row>
    <row r="250" ht="12.75">
      <c r="B250" s="29"/>
    </row>
    <row r="251" ht="12.75">
      <c r="B251" s="29"/>
    </row>
    <row r="252" ht="12.75">
      <c r="B252" s="29"/>
    </row>
    <row r="253" ht="12.75">
      <c r="B253" s="29"/>
    </row>
    <row r="254" ht="12.75">
      <c r="B254" s="29"/>
    </row>
    <row r="255" ht="12.75">
      <c r="B255" s="29"/>
    </row>
    <row r="256" ht="12.75">
      <c r="B256" s="29"/>
    </row>
    <row r="257" ht="12.75">
      <c r="B257" s="29"/>
    </row>
    <row r="258" ht="12.75">
      <c r="B258" s="29"/>
    </row>
    <row r="259" ht="12.75">
      <c r="B259" s="29"/>
    </row>
    <row r="260" ht="12.75">
      <c r="B260" s="29"/>
    </row>
    <row r="261" ht="12.75">
      <c r="B261" s="29"/>
    </row>
    <row r="262" ht="12.75">
      <c r="B262" s="29"/>
    </row>
    <row r="263" ht="12.75">
      <c r="B263" s="29"/>
    </row>
    <row r="264" ht="12.75">
      <c r="B264" s="29"/>
    </row>
    <row r="265" ht="12.75">
      <c r="B265" s="29"/>
    </row>
    <row r="266" ht="12.75">
      <c r="B266" s="29"/>
    </row>
    <row r="267" ht="12.75">
      <c r="B267" s="29"/>
    </row>
    <row r="268" ht="12.75">
      <c r="B268" s="29"/>
    </row>
    <row r="269" ht="12.75">
      <c r="B269" s="29"/>
    </row>
    <row r="270" ht="12.75">
      <c r="B270" s="29"/>
    </row>
    <row r="271" ht="12.75">
      <c r="B271" s="29"/>
    </row>
    <row r="272" ht="12.75">
      <c r="B272" s="29"/>
    </row>
    <row r="273" ht="12.75">
      <c r="B273" s="29"/>
    </row>
    <row r="274" ht="12.75">
      <c r="B274" s="29"/>
    </row>
    <row r="275" ht="12.75">
      <c r="B275" s="29"/>
    </row>
    <row r="276" ht="12.75">
      <c r="B276" s="29"/>
    </row>
    <row r="277" ht="12.75">
      <c r="B277" s="29"/>
    </row>
    <row r="278" ht="12.75">
      <c r="B278" s="29"/>
    </row>
    <row r="279" ht="12.75">
      <c r="B279" s="29"/>
    </row>
    <row r="280" ht="12.75">
      <c r="B280" s="29"/>
    </row>
    <row r="281" ht="12.75">
      <c r="B281" s="29"/>
    </row>
    <row r="282" ht="12.75">
      <c r="B282" s="29"/>
    </row>
    <row r="283" ht="12.75">
      <c r="B283" s="29"/>
    </row>
    <row r="284" ht="12.75">
      <c r="B284" s="29"/>
    </row>
    <row r="285" ht="12.75">
      <c r="B285" s="29"/>
    </row>
    <row r="286" ht="12.75">
      <c r="B286" s="29"/>
    </row>
    <row r="287" ht="12.75">
      <c r="B287" s="29"/>
    </row>
    <row r="288" ht="12.75">
      <c r="B288" s="29"/>
    </row>
    <row r="289" ht="12.75">
      <c r="B289" s="29"/>
    </row>
    <row r="290" ht="12.75">
      <c r="B290" s="29"/>
    </row>
    <row r="291" ht="12.75">
      <c r="B291" s="29"/>
    </row>
    <row r="292" ht="12.75">
      <c r="B292" s="29"/>
    </row>
    <row r="293" ht="12.75">
      <c r="B293" s="29"/>
    </row>
    <row r="294" ht="12.75">
      <c r="B294" s="29"/>
    </row>
    <row r="295" ht="12.75">
      <c r="B295" s="29"/>
    </row>
    <row r="296" ht="12.75">
      <c r="B296" s="29"/>
    </row>
    <row r="297" ht="12.75">
      <c r="B297" s="29"/>
    </row>
    <row r="298" ht="12.75">
      <c r="B298" s="29"/>
    </row>
    <row r="299" ht="12.75">
      <c r="B299" s="29"/>
    </row>
    <row r="300" ht="12.75">
      <c r="B300" s="29"/>
    </row>
    <row r="301" ht="12.75">
      <c r="B301" s="29"/>
    </row>
    <row r="302" ht="12.75">
      <c r="B302" s="29"/>
    </row>
    <row r="303" ht="12.75">
      <c r="B303" s="29"/>
    </row>
    <row r="304" ht="12.75">
      <c r="B304" s="29"/>
    </row>
    <row r="305" ht="12.75">
      <c r="B305" s="29"/>
    </row>
    <row r="306" ht="12.75">
      <c r="B306" s="29"/>
    </row>
    <row r="307" ht="12.75">
      <c r="B307" s="29"/>
    </row>
    <row r="308" ht="12.75">
      <c r="B308" s="29"/>
    </row>
    <row r="309" ht="12.75">
      <c r="B309" s="29"/>
    </row>
    <row r="310" ht="12.75">
      <c r="B310" s="29"/>
    </row>
    <row r="311" ht="12.75">
      <c r="B311" s="29"/>
    </row>
    <row r="312" ht="12.75">
      <c r="B312" s="29"/>
    </row>
    <row r="313" ht="12.75">
      <c r="B313" s="29"/>
    </row>
    <row r="314" ht="12.75">
      <c r="B314" s="29"/>
    </row>
    <row r="315" ht="12.75">
      <c r="B315" s="29"/>
    </row>
    <row r="316" ht="12.75">
      <c r="B316" s="29"/>
    </row>
    <row r="317" ht="12.75">
      <c r="B317" s="29"/>
    </row>
    <row r="318" ht="12.75">
      <c r="B318" s="29"/>
    </row>
    <row r="319" ht="12.75">
      <c r="B319" s="29"/>
    </row>
    <row r="320" ht="12.75">
      <c r="B320" s="29"/>
    </row>
    <row r="321" ht="12.75">
      <c r="B321" s="29"/>
    </row>
    <row r="322" ht="12.75">
      <c r="B322" s="29"/>
    </row>
    <row r="323" ht="12.75">
      <c r="B323" s="29"/>
    </row>
    <row r="324" ht="12.75">
      <c r="B324" s="29"/>
    </row>
    <row r="325" ht="12.75">
      <c r="B325" s="29"/>
    </row>
    <row r="326" ht="12.75">
      <c r="B326" s="29"/>
    </row>
    <row r="327" ht="12.75">
      <c r="B327" s="29"/>
    </row>
    <row r="328" ht="12.75">
      <c r="B328" s="29"/>
    </row>
    <row r="329" ht="12.75">
      <c r="B329" s="29"/>
    </row>
    <row r="330" ht="12.75">
      <c r="B330" s="29"/>
    </row>
    <row r="331" ht="12.75">
      <c r="B331" s="29"/>
    </row>
    <row r="332" ht="12.75">
      <c r="B332" s="29"/>
    </row>
    <row r="333" ht="12.75">
      <c r="B333" s="29"/>
    </row>
    <row r="334" ht="12.75">
      <c r="B334" s="29"/>
    </row>
    <row r="335" ht="12.75">
      <c r="B335" s="29"/>
    </row>
    <row r="336" ht="12.75">
      <c r="B336" s="29"/>
    </row>
    <row r="337" ht="12.75">
      <c r="B337" s="29"/>
    </row>
    <row r="338" ht="12.75">
      <c r="B338" s="29"/>
    </row>
    <row r="339" ht="12.75">
      <c r="B339" s="29"/>
    </row>
    <row r="340" ht="12.75">
      <c r="B340" s="29"/>
    </row>
    <row r="341" ht="12.75">
      <c r="B341" s="29"/>
    </row>
    <row r="342" ht="12.75">
      <c r="B342" s="29"/>
    </row>
    <row r="343" ht="12.75">
      <c r="B343" s="29"/>
    </row>
    <row r="344" ht="12.75">
      <c r="B344" s="29"/>
    </row>
    <row r="345" ht="12.75">
      <c r="B345" s="29"/>
    </row>
    <row r="346" ht="12.75">
      <c r="B346" s="29"/>
    </row>
    <row r="347" ht="12.75">
      <c r="B347" s="29"/>
    </row>
    <row r="348" ht="12.75">
      <c r="B348" s="29"/>
    </row>
    <row r="349" ht="12.75">
      <c r="B349" s="29"/>
    </row>
    <row r="350" ht="12.75">
      <c r="B350" s="29"/>
    </row>
    <row r="351" ht="12.75">
      <c r="B351" s="29"/>
    </row>
    <row r="352" ht="12.75">
      <c r="B352" s="29"/>
    </row>
    <row r="353" ht="12.75">
      <c r="B353" s="29"/>
    </row>
    <row r="354" ht="12.75">
      <c r="B354" s="29"/>
    </row>
    <row r="355" ht="12.75">
      <c r="B355" s="29"/>
    </row>
    <row r="356" ht="12.75">
      <c r="B356" s="29"/>
    </row>
    <row r="357" ht="12.75">
      <c r="B357" s="29"/>
    </row>
    <row r="358" ht="12.75">
      <c r="B358" s="29"/>
    </row>
    <row r="359" ht="12.75">
      <c r="B359" s="29"/>
    </row>
    <row r="360" ht="12.75">
      <c r="B360" s="29"/>
    </row>
    <row r="361" ht="12.75">
      <c r="B361" s="29"/>
    </row>
    <row r="362" ht="12.75">
      <c r="B362" s="29"/>
    </row>
    <row r="363" ht="12.75">
      <c r="B363" s="29"/>
    </row>
    <row r="364" ht="12.75">
      <c r="B364" s="29"/>
    </row>
    <row r="365" ht="12.75">
      <c r="B365" s="29"/>
    </row>
    <row r="366" ht="12.75">
      <c r="B366" s="29"/>
    </row>
    <row r="367" ht="12.75">
      <c r="B367" s="29"/>
    </row>
    <row r="368" ht="12.75">
      <c r="B368" s="29"/>
    </row>
    <row r="369" ht="12.75">
      <c r="B369" s="29"/>
    </row>
    <row r="370" ht="12.75">
      <c r="B370" s="29"/>
    </row>
    <row r="371" ht="12.75">
      <c r="B371" s="29"/>
    </row>
    <row r="372" ht="12.75">
      <c r="B372" s="29"/>
    </row>
    <row r="373" ht="12.75">
      <c r="B373" s="29"/>
    </row>
    <row r="374" ht="12.75">
      <c r="B374" s="29"/>
    </row>
    <row r="375" ht="12.75">
      <c r="B375" s="29"/>
    </row>
    <row r="376" ht="12.75">
      <c r="B376" s="29"/>
    </row>
    <row r="377" ht="12.75">
      <c r="B377" s="29"/>
    </row>
    <row r="378" ht="12.75">
      <c r="B378" s="29"/>
    </row>
    <row r="379" ht="12.75">
      <c r="B379" s="29"/>
    </row>
    <row r="380" ht="12.75">
      <c r="B380" s="29"/>
    </row>
    <row r="381" ht="12.75">
      <c r="B381" s="29"/>
    </row>
    <row r="382" ht="12.75">
      <c r="B382" s="29"/>
    </row>
    <row r="383" ht="12.75">
      <c r="B383" s="29"/>
    </row>
    <row r="384" ht="12.75">
      <c r="B384" s="29"/>
    </row>
    <row r="385" ht="12.75">
      <c r="B385" s="29"/>
    </row>
    <row r="386" ht="12.75">
      <c r="B386" s="29"/>
    </row>
    <row r="387" ht="12.75">
      <c r="B387" s="29"/>
    </row>
    <row r="388" ht="12.75">
      <c r="B388" s="29"/>
    </row>
    <row r="389" ht="12.75">
      <c r="B389" s="29"/>
    </row>
    <row r="390" ht="12.75">
      <c r="B390" s="29"/>
    </row>
    <row r="391" ht="12.75">
      <c r="B391" s="29"/>
    </row>
    <row r="392" ht="12.75">
      <c r="B392" s="29"/>
    </row>
    <row r="393" ht="12.75">
      <c r="B393" s="29"/>
    </row>
    <row r="394" ht="12.75">
      <c r="B394" s="29"/>
    </row>
    <row r="395" ht="12.75">
      <c r="B395" s="29"/>
    </row>
    <row r="396" ht="12.75">
      <c r="B396" s="29"/>
    </row>
    <row r="397" ht="12.75">
      <c r="B397" s="29"/>
    </row>
    <row r="398" ht="12.75">
      <c r="B398" s="29"/>
    </row>
    <row r="399" ht="12.75">
      <c r="B399" s="29"/>
    </row>
    <row r="400" ht="12.75">
      <c r="B400" s="29"/>
    </row>
    <row r="401" ht="12.75">
      <c r="B401" s="29"/>
    </row>
    <row r="402" ht="12.75">
      <c r="B402" s="29"/>
    </row>
    <row r="403" ht="12.75">
      <c r="B403" s="29"/>
    </row>
    <row r="404" ht="12.75">
      <c r="B404" s="29"/>
    </row>
    <row r="405" ht="12.75">
      <c r="B405" s="29"/>
    </row>
    <row r="406" ht="12.75">
      <c r="B406" s="29"/>
    </row>
    <row r="407" ht="12.75">
      <c r="B407" s="29"/>
    </row>
    <row r="408" ht="12.75">
      <c r="B408" s="29"/>
    </row>
    <row r="409" ht="12.75">
      <c r="B409" s="29"/>
    </row>
    <row r="410" ht="12.75">
      <c r="B410" s="29"/>
    </row>
    <row r="411" ht="12.75">
      <c r="B411" s="29"/>
    </row>
    <row r="412" ht="12.75">
      <c r="B412" s="29"/>
    </row>
    <row r="413" ht="12.75">
      <c r="B413" s="29"/>
    </row>
    <row r="414" ht="12.75">
      <c r="B414" s="29"/>
    </row>
    <row r="415" ht="12.75">
      <c r="B415" s="29"/>
    </row>
    <row r="416" ht="12.75">
      <c r="B416" s="29"/>
    </row>
    <row r="417" ht="12.75">
      <c r="B417" s="29"/>
    </row>
    <row r="418" ht="12.75">
      <c r="B418" s="29"/>
    </row>
    <row r="419" ht="12.75">
      <c r="B419" s="29"/>
    </row>
    <row r="420" ht="12.75">
      <c r="B420" s="29"/>
    </row>
    <row r="421" ht="12.75">
      <c r="B421" s="29"/>
    </row>
    <row r="422" ht="12.75">
      <c r="B422" s="29"/>
    </row>
    <row r="423" ht="12.75">
      <c r="B423" s="29"/>
    </row>
    <row r="424" ht="12.75">
      <c r="B424" s="29"/>
    </row>
    <row r="425" ht="12.75">
      <c r="B425" s="29"/>
    </row>
    <row r="426" ht="12.75">
      <c r="B426" s="29"/>
    </row>
    <row r="427" ht="12.75">
      <c r="B427" s="29"/>
    </row>
    <row r="428" ht="12.75">
      <c r="B428" s="29"/>
    </row>
    <row r="429" ht="12.75">
      <c r="B429" s="29"/>
    </row>
    <row r="430" ht="12.75">
      <c r="B430" s="29"/>
    </row>
    <row r="431" ht="12.75">
      <c r="B431" s="29"/>
    </row>
    <row r="432" ht="12.75">
      <c r="B432" s="29"/>
    </row>
    <row r="433" ht="12.75">
      <c r="B433" s="29"/>
    </row>
    <row r="434" ht="12.75">
      <c r="B434" s="29"/>
    </row>
    <row r="435" ht="12.75">
      <c r="B435" s="29"/>
    </row>
    <row r="436" ht="12.75">
      <c r="B436" s="29"/>
    </row>
    <row r="437" ht="12.75">
      <c r="B437" s="29"/>
    </row>
    <row r="438" ht="12.75">
      <c r="B438" s="29"/>
    </row>
    <row r="439" ht="12.75">
      <c r="B439" s="29"/>
    </row>
    <row r="440" ht="12.75">
      <c r="B440" s="29"/>
    </row>
    <row r="441" ht="12.75">
      <c r="B441" s="29"/>
    </row>
    <row r="442" ht="12.75">
      <c r="B442" s="29"/>
    </row>
    <row r="443" ht="12.75">
      <c r="B443" s="29"/>
    </row>
    <row r="444" ht="12.75">
      <c r="B444" s="29"/>
    </row>
    <row r="445" ht="12.75">
      <c r="B445" s="29"/>
    </row>
    <row r="446" ht="12.75">
      <c r="B446" s="29"/>
    </row>
    <row r="447" ht="12.75">
      <c r="B447" s="29"/>
    </row>
    <row r="448" ht="12.75">
      <c r="B448" s="29"/>
    </row>
    <row r="449" ht="12.75">
      <c r="B449" s="29"/>
    </row>
    <row r="450" ht="12.75">
      <c r="B450" s="29"/>
    </row>
    <row r="451" ht="12.75">
      <c r="B451" s="29"/>
    </row>
    <row r="452" ht="12.75">
      <c r="B452" s="29"/>
    </row>
    <row r="453" ht="12.75">
      <c r="B453" s="29"/>
    </row>
    <row r="454" ht="12.75">
      <c r="B454" s="29"/>
    </row>
    <row r="455" ht="12.75">
      <c r="B455" s="29"/>
    </row>
    <row r="456" ht="12.75">
      <c r="B456" s="29"/>
    </row>
    <row r="457" ht="12.75">
      <c r="B457" s="29"/>
    </row>
    <row r="458" ht="12.75">
      <c r="B458" s="29"/>
    </row>
    <row r="459" ht="12.75">
      <c r="B459" s="29"/>
    </row>
    <row r="460" ht="12.75">
      <c r="B460" s="29"/>
    </row>
    <row r="461" ht="12.75">
      <c r="B461" s="29"/>
    </row>
    <row r="462" ht="12.75">
      <c r="B462" s="29"/>
    </row>
    <row r="463" ht="12.75">
      <c r="B463" s="29"/>
    </row>
    <row r="464" ht="12.75">
      <c r="B464" s="29"/>
    </row>
    <row r="465" ht="12.75">
      <c r="B465" s="29"/>
    </row>
    <row r="466" ht="12.75">
      <c r="B466" s="29"/>
    </row>
    <row r="467" ht="12.75">
      <c r="B467" s="29"/>
    </row>
    <row r="468" ht="12.75">
      <c r="B468" s="29"/>
    </row>
    <row r="469" ht="12.75">
      <c r="B469" s="29"/>
    </row>
    <row r="470" ht="12.75">
      <c r="B470" s="29"/>
    </row>
    <row r="471" ht="12.75">
      <c r="B471" s="29"/>
    </row>
    <row r="472" ht="12.75">
      <c r="B472" s="29"/>
    </row>
    <row r="473" ht="12.75">
      <c r="B473" s="29"/>
    </row>
    <row r="474" ht="12.75">
      <c r="B474" s="29"/>
    </row>
    <row r="475" ht="12.75">
      <c r="B475" s="29"/>
    </row>
    <row r="476" ht="12.75">
      <c r="B476" s="29"/>
    </row>
    <row r="477" ht="12.75">
      <c r="B477" s="29"/>
    </row>
    <row r="478" ht="12.75">
      <c r="B478" s="29"/>
    </row>
    <row r="479" ht="12.75">
      <c r="B479" s="29"/>
    </row>
    <row r="480" ht="12.75">
      <c r="B480" s="29"/>
    </row>
    <row r="481" ht="12.75">
      <c r="B481" s="29"/>
    </row>
    <row r="482" ht="12.75">
      <c r="B482" s="29"/>
    </row>
    <row r="483" ht="12.75">
      <c r="B483" s="29"/>
    </row>
    <row r="484" ht="12.75">
      <c r="B484" s="29"/>
    </row>
    <row r="485" ht="12.75">
      <c r="B485" s="29"/>
    </row>
    <row r="486" ht="12.75">
      <c r="B486" s="29"/>
    </row>
    <row r="487" ht="12.75">
      <c r="B487" s="29"/>
    </row>
    <row r="488" ht="12.75">
      <c r="B488" s="29"/>
    </row>
    <row r="489" ht="12.75">
      <c r="B489" s="29"/>
    </row>
    <row r="490" ht="12.75">
      <c r="B490" s="29"/>
    </row>
    <row r="491" ht="12.75">
      <c r="B491" s="29"/>
    </row>
    <row r="492" ht="12.75">
      <c r="B492" s="29"/>
    </row>
    <row r="493" ht="12.75">
      <c r="B493" s="29"/>
    </row>
    <row r="494" ht="12.75">
      <c r="B494" s="29"/>
    </row>
    <row r="495" ht="12.75">
      <c r="B495" s="29"/>
    </row>
    <row r="496" ht="12.75">
      <c r="B496" s="29"/>
    </row>
    <row r="497" ht="12.75">
      <c r="B497" s="29"/>
    </row>
    <row r="498" ht="12.75">
      <c r="B498" s="29"/>
    </row>
    <row r="499" ht="12.75">
      <c r="B499" s="29"/>
    </row>
    <row r="500" ht="12.75">
      <c r="B500" s="29"/>
    </row>
    <row r="501" ht="12.75">
      <c r="B501" s="29"/>
    </row>
    <row r="502" ht="12.75">
      <c r="B502" s="29"/>
    </row>
    <row r="503" ht="12.75">
      <c r="B503" s="29"/>
    </row>
    <row r="504" ht="12.75">
      <c r="B504" s="29"/>
    </row>
    <row r="505" ht="12.75">
      <c r="B505" s="29"/>
    </row>
    <row r="506" ht="12.75">
      <c r="B506" s="29"/>
    </row>
    <row r="507" ht="12.75">
      <c r="B507" s="29"/>
    </row>
    <row r="508" ht="12.75">
      <c r="B508" s="29"/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9" sqref="I3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Arenac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Arenac County</dc:creator>
  <cp:keywords/>
  <dc:description/>
  <cp:lastModifiedBy>jawrey</cp:lastModifiedBy>
  <cp:lastPrinted>2015-09-29T15:47:13Z</cp:lastPrinted>
  <dcterms:created xsi:type="dcterms:W3CDTF">2005-09-20T14:32:47Z</dcterms:created>
  <dcterms:modified xsi:type="dcterms:W3CDTF">2015-10-08T17:43:34Z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393975204</vt:i4>
  </property>
  <property fmtid="{D5CDD505-2E9C-101B-9397-08002B2CF9AE}" pid="3" name="_EmailSubject">
    <vt:lpwstr>Revised Apportionment Files</vt:lpwstr>
  </property>
  <property fmtid="{D5CDD505-2E9C-101B-9397-08002B2CF9AE}" pid="4" name="_AuthorEmail">
    <vt:lpwstr>JohnA@ogemawcounty.net</vt:lpwstr>
  </property>
  <property fmtid="{D5CDD505-2E9C-101B-9397-08002B2CF9AE}" pid="5" name="_AuthorEmailDisplayName">
    <vt:lpwstr>John Awrey</vt:lpwstr>
  </property>
  <property fmtid="{D5CDD505-2E9C-101B-9397-08002B2CF9AE}" pid="6" name="_PreviousAdHocReviewCycleID">
    <vt:i4>393975204</vt:i4>
  </property>
  <property fmtid="{D5CDD505-2E9C-101B-9397-08002B2CF9AE}" pid="7" name="_ReviewingToolsShownOnce">
    <vt:lpwstr/>
  </property>
</Properties>
</file>